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5480" windowHeight="11640" activeTab="3"/>
  </bookViews>
  <sheets>
    <sheet name="1-pajamos" sheetId="1" r:id="rId1"/>
    <sheet name="2-spec.tiksl.dotacija" sheetId="2" r:id="rId2"/>
    <sheet name="4-išl.asign.vald. " sheetId="3" r:id="rId3"/>
    <sheet name="5-išl.pagal programas " sheetId="4" r:id="rId4"/>
    <sheet name="6-valst.deleg.f-jų paskirst." sheetId="5" r:id="rId5"/>
  </sheets>
  <definedNames>
    <definedName name="_xlnm.Print_Titles" localSheetId="0">'1-pajamos'!$13:$13</definedName>
    <definedName name="_xlnm.Print_Titles" localSheetId="1">'2-spec.tiksl.dotacija'!$12:$12</definedName>
    <definedName name="_xlnm.Print_Titles" localSheetId="2">'4-išl.asign.vald. '!$13:$15</definedName>
    <definedName name="_xlnm.Print_Titles" localSheetId="3">'5-išl.pagal programas '!$8:$10</definedName>
    <definedName name="_xlnm.Print_Titles" localSheetId="4">'6-valst.deleg.f-jų paskirst.'!$12:$12</definedName>
  </definedNames>
  <calcPr fullCalcOnLoad="1"/>
</workbook>
</file>

<file path=xl/sharedStrings.xml><?xml version="1.0" encoding="utf-8"?>
<sst xmlns="http://schemas.openxmlformats.org/spreadsheetml/2006/main" count="641" uniqueCount="397">
  <si>
    <t xml:space="preserve">Rokiškio rajono savivaldybės tarybos </t>
  </si>
  <si>
    <t>ROKIŠKIO RAJONO SAVIVALDYBĖS 2016 METŲ BIUDŽETAS</t>
  </si>
  <si>
    <t xml:space="preserve">                                                                                      ROKIŠKIO RAJONO SAVIVALDYBĖS 2016 METŲ BIUDŽETAS</t>
  </si>
  <si>
    <t>2016 m. vasario 19  d. sprendimo Nr. TS-24</t>
  </si>
  <si>
    <t>ASIGNAVIMAI  PAGAL PROGRAMAS</t>
  </si>
  <si>
    <t>ASIGNAVIMAI</t>
  </si>
  <si>
    <t>5 priedas</t>
  </si>
  <si>
    <t xml:space="preserve"> 4 priedas</t>
  </si>
  <si>
    <t xml:space="preserve">(Rokiškio rajono savivaldybės tarybos </t>
  </si>
  <si>
    <t>2016 m. rugsėjo 23 d. sprendimo Nr. TS-</t>
  </si>
  <si>
    <t>pakeitimas)</t>
  </si>
  <si>
    <t>2016 m. rugsėjo 23 d.  sprendimo Nr. TS-</t>
  </si>
  <si>
    <t>(tūkst.Eur)</t>
  </si>
  <si>
    <t>Programos/asignavimų valdytojo pavadinimas</t>
  </si>
  <si>
    <t>Iš viso</t>
  </si>
  <si>
    <t>iš jų:</t>
  </si>
  <si>
    <t>Eil.Nr.</t>
  </si>
  <si>
    <t>Iš viso SF*</t>
  </si>
  <si>
    <t>Iš viso VF*</t>
  </si>
  <si>
    <t>Iš viso MK*</t>
  </si>
  <si>
    <t>Iš viso ES*</t>
  </si>
  <si>
    <t>išlaidoms</t>
  </si>
  <si>
    <t>turtui įsigyti</t>
  </si>
  <si>
    <t>iš jų: darbo užmokesčiui</t>
  </si>
  <si>
    <t>Savivaldybės administracija iš viso</t>
  </si>
  <si>
    <t>Administracija</t>
  </si>
  <si>
    <t>Statybos ir infrastruktūros skyrius iš viso</t>
  </si>
  <si>
    <t>SAVIVALDYBĖS FUNKCIJŲ ĮGYVENDINIMAS IR VALDYMAS (01)</t>
  </si>
  <si>
    <t>Kapitalo investicijos ir ilgalaikio turto remontas</t>
  </si>
  <si>
    <t>iš to sk.: Valstybės investicijų programai</t>
  </si>
  <si>
    <t>Švietimo skyrius iš viso</t>
  </si>
  <si>
    <t>Savivaldybės administracija</t>
  </si>
  <si>
    <t>Neformaliojo vaikų švietimo programoms</t>
  </si>
  <si>
    <t xml:space="preserve">   administracija</t>
  </si>
  <si>
    <t>UGDYMO KOKYBĖS IR MOKYMOSI APLINKOS UŽTIKRINIMAS (02)</t>
  </si>
  <si>
    <t>VŠĮ Rokiškio jaunimo centras</t>
  </si>
  <si>
    <t>Kultūros centras</t>
  </si>
  <si>
    <t>Švietimo skyrius</t>
  </si>
  <si>
    <t>Krašto muziejus</t>
  </si>
  <si>
    <t>J.Keliuočio viešoji biblioteka</t>
  </si>
  <si>
    <t xml:space="preserve">Kūno kultūros ir sporto centras  </t>
  </si>
  <si>
    <t>Socialinės paramos centras</t>
  </si>
  <si>
    <t>Juodupės seniūnija</t>
  </si>
  <si>
    <t>Jūžintų seniūnija</t>
  </si>
  <si>
    <t>Kamajų seniūnija</t>
  </si>
  <si>
    <t>Kazliškio seniūnija</t>
  </si>
  <si>
    <t>L/d Nykštukas</t>
  </si>
  <si>
    <t>Kriaunų seniūnija</t>
  </si>
  <si>
    <t>Obelių seniūnija</t>
  </si>
  <si>
    <t>L/d "Varpelis"</t>
  </si>
  <si>
    <t xml:space="preserve">Pandėlio seniūnija                     </t>
  </si>
  <si>
    <t>Panemunėlio seniūnija</t>
  </si>
  <si>
    <t>L/d "Pumpurėlis"</t>
  </si>
  <si>
    <t>Rokiškio kaimiškoji seniūnija</t>
  </si>
  <si>
    <t>Obelių l/d</t>
  </si>
  <si>
    <t>Juodupės l/d</t>
  </si>
  <si>
    <t>Rokiškio miesto seniūnija</t>
  </si>
  <si>
    <t>M/d Ąžuoliukas</t>
  </si>
  <si>
    <t>Kavoliškio m/d</t>
  </si>
  <si>
    <t>Pandėlio prad.m-kla</t>
  </si>
  <si>
    <t>Pandėlio prad.m-klos Kazliškio skyrius</t>
  </si>
  <si>
    <t>Senamiesčio progimnazija</t>
  </si>
  <si>
    <t>Senamiesčio progimnazijos Laibgalių sk.</t>
  </si>
  <si>
    <t>Kriaunų pagrindinė m-kla</t>
  </si>
  <si>
    <t>Suaugusiųjų ir jaunimo mokymo centras</t>
  </si>
  <si>
    <t>Panemunėlio pagrindinė m-kla</t>
  </si>
  <si>
    <t>J.Tumo-Vaižganto gimnazija</t>
  </si>
  <si>
    <t>J. Tumo - Vaižganto gimnazijos bendrabutis</t>
  </si>
  <si>
    <t>Pandėlio prad. m-klos Kazliškio skyrius</t>
  </si>
  <si>
    <t>Juozo Tūbelio progimnazija</t>
  </si>
  <si>
    <t>Juodupės gimnazija</t>
  </si>
  <si>
    <t>Jūžintų J.O.Širvydo pagrindinė m-kla</t>
  </si>
  <si>
    <t>Kamajų A.Strazdo gimnazija</t>
  </si>
  <si>
    <t>Kamajų A.Strazdo gimnazijos ikimok.ugd.sk.</t>
  </si>
  <si>
    <t xml:space="preserve">Kamajų A.Strazdo gimnazijos  neformaliojo ugd.sk </t>
  </si>
  <si>
    <t>Obelių gimnazija</t>
  </si>
  <si>
    <t>J. Tumo-Vaižganto gimnaz. bendrabutis</t>
  </si>
  <si>
    <t>Obelių gimnazijos neformaliojo ugdymo sk.</t>
  </si>
  <si>
    <t xml:space="preserve">Pandėlio gimnazija </t>
  </si>
  <si>
    <t>Rokiškio pagrindinė mokykla</t>
  </si>
  <si>
    <t>Rudolfo Lymano muzikos mokykla</t>
  </si>
  <si>
    <t>Choreografijos mokykla</t>
  </si>
  <si>
    <t>Švietimo centras</t>
  </si>
  <si>
    <t>Kamajų A.Strazdo gimna. Ikimokykl.ugdymo sk.</t>
  </si>
  <si>
    <t>Pandėlio universalus daugiafunkcis centras</t>
  </si>
  <si>
    <t>Kamajų A.Strazdo gimnazijos neformaliojo ugd.sk.</t>
  </si>
  <si>
    <t>Panemunėlio universalus daugiafunkcis centras</t>
  </si>
  <si>
    <t>Pedagoginė-psichologinė tarnyba</t>
  </si>
  <si>
    <t>J.Keliuočio Viešoji biblioteka</t>
  </si>
  <si>
    <t>Kūno kultūros ir sporto centras</t>
  </si>
  <si>
    <t>Panemunėlio universalus daugiafunkcis cent.</t>
  </si>
  <si>
    <t xml:space="preserve">                                                  IŠ VISO:</t>
  </si>
  <si>
    <t>SF* - savarankiška funkcija</t>
  </si>
  <si>
    <t>VF* - valstybės funkcija</t>
  </si>
  <si>
    <t>MK* - mokinio krepšelis</t>
  </si>
  <si>
    <t>ES* - ES finansinės paramos lėšos</t>
  </si>
  <si>
    <t>Pandėlio seniūnija</t>
  </si>
  <si>
    <t xml:space="preserve">SOCIALINĖS PARAMOS IR SVEIKATOS APSAUGOS PASLAUGŲ KOKYBĖS GERINIMAS (04)                 </t>
  </si>
  <si>
    <t>Socialinės paramos ir sveikatos skyrius</t>
  </si>
  <si>
    <t>Turto valdymo ir viešųjų pirkimų skyrius</t>
  </si>
  <si>
    <t>RAJONO INFRASTRUKTŪROS OBJEKTŲ PRIEŽIŪRA,PLĖTRA IR MODERNIZAVIMAS(05)</t>
  </si>
  <si>
    <t>Statybos ir  infrastruktūros skyrius</t>
  </si>
  <si>
    <t xml:space="preserve">   kapitalo investicijos ir ilgalaikio turto remontas</t>
  </si>
  <si>
    <t>Architektūros ir paveldosaugos skyrius</t>
  </si>
  <si>
    <t xml:space="preserve">                                                         IŠ VISO:</t>
  </si>
  <si>
    <t xml:space="preserve">   rinkimų balsavimo inventoriui įsigyti ir iškaboms</t>
  </si>
  <si>
    <t xml:space="preserve">   įvykdytų projektų priežiūrai</t>
  </si>
  <si>
    <t xml:space="preserve">   socialinė parama</t>
  </si>
  <si>
    <t xml:space="preserve">   užsienyje žuvusių palaikų pargabenimui</t>
  </si>
  <si>
    <t xml:space="preserve">   slauga pagal socialines indikacijas</t>
  </si>
  <si>
    <t xml:space="preserve">   lengvatinis keleivių pervežimas</t>
  </si>
  <si>
    <t xml:space="preserve">   teritorijų planavimas ir detalieji planai</t>
  </si>
  <si>
    <t xml:space="preserve">   brandos egzaminams organizuoti ir vykdyti</t>
  </si>
  <si>
    <t xml:space="preserve">   VŠĮ Rokiškio jaunimo centras</t>
  </si>
  <si>
    <t xml:space="preserve">   VŠĮ Rokiškio jaunimo centro Žiobiškio sk.</t>
  </si>
  <si>
    <t xml:space="preserve">   lengvatinis moksleivių pervežimas</t>
  </si>
  <si>
    <t>Rinkimų balsavimo inventoriui įsigyti ir iškaboms</t>
  </si>
  <si>
    <t>Įvykdytų projektų priežiūrai</t>
  </si>
  <si>
    <t>Socialinės paramos ir sveikatos skyrius iš viso</t>
  </si>
  <si>
    <t>Socialinė parama</t>
  </si>
  <si>
    <t>Užsienyje žuvusių palaikų pargabenimui</t>
  </si>
  <si>
    <t>Slauga pagal socialines indikacijas</t>
  </si>
  <si>
    <t>Lengvatinis keleivių pervežimas</t>
  </si>
  <si>
    <t>Architektūros ir paveldosaugos skyrius iš viso</t>
  </si>
  <si>
    <t>Teritorijų planavimas ir detalieji planai</t>
  </si>
  <si>
    <t xml:space="preserve">   iš to sk. Valstybės investicijų programai</t>
  </si>
  <si>
    <t xml:space="preserve">   neformaliojo vaikų švietimo programoms</t>
  </si>
  <si>
    <t>Lengvatinis moksleivių pervežimas</t>
  </si>
  <si>
    <t>Brandos egzaminams organizuoti ir vykdyti</t>
  </si>
  <si>
    <t>VŠĮ Rokiškio jaunimo centras Žiobiškio skyrius</t>
  </si>
  <si>
    <t>Priešgaisrinė tarnyba</t>
  </si>
  <si>
    <t xml:space="preserve">   būsto nuomos ar išperkamosios nuomos mokesčių dalies kompensavimas</t>
  </si>
  <si>
    <t>Būsto nuomos ar išperkamosios nuomos mokesčių dalies kompensavimas</t>
  </si>
  <si>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</si>
  <si>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</si>
  <si>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(Rokiškio rajono savivaldybės tarybos </t>
  </si>
  <si>
    <t xml:space="preserve">                      2016 m. rugsėjo 23 d. sprendimo Nr. TS-</t>
  </si>
  <si>
    <t xml:space="preserve">                      redakcija)</t>
  </si>
  <si>
    <t xml:space="preserve">  ROKIŠKIO RAJONO SAVIVALDYBĖS 2015 METŲ BIUDŽETAS</t>
  </si>
  <si>
    <t xml:space="preserve">                                            P A J A M O S </t>
  </si>
  <si>
    <t>Pajamų klasifikacijos kodas</t>
  </si>
  <si>
    <t xml:space="preserve">            Pajamos</t>
  </si>
  <si>
    <t xml:space="preserve">    suma</t>
  </si>
  <si>
    <t>1.</t>
  </si>
  <si>
    <t>1.1.</t>
  </si>
  <si>
    <t>MOKESČIAI (2+7+11)</t>
  </si>
  <si>
    <t>2.</t>
  </si>
  <si>
    <t>1.1.1.</t>
  </si>
  <si>
    <t xml:space="preserve"> Pajamų ir pelno mokesčiai (3)</t>
  </si>
  <si>
    <t>3.</t>
  </si>
  <si>
    <t>1.1.1.1.1.</t>
  </si>
  <si>
    <t>Gyventojų pajamų mokestis, iš viso (4+5+6)</t>
  </si>
  <si>
    <t>4.</t>
  </si>
  <si>
    <t>1.1.1.1.1.1.</t>
  </si>
  <si>
    <t>Gyventojų pajamų mokestis ( gautas iš VMI)</t>
  </si>
  <si>
    <t>5.</t>
  </si>
  <si>
    <t>1.1.1.1.1.2.</t>
  </si>
  <si>
    <t>Gyventojų pajamų mokestis savivaldybių išlaidų struktūrų skirtumams išlyginti</t>
  </si>
  <si>
    <t>6.</t>
  </si>
  <si>
    <t>1.1.1.1.1.3.</t>
  </si>
  <si>
    <t>Gyventojų pajamų mokestis savivaldybių pajamoms iš gyventojų pajamų mokesčio išlyginti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</si>
  <si>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</si>
  <si>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</si>
  <si>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</si>
  <si>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</si>
  <si>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</si>
  <si>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</si>
  <si>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</si>
  <si>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</si>
  <si>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</si>
  <si>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</si>
  <si>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</si>
  <si>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</si>
  <si>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</si>
  <si>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</si>
  <si>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</si>
  <si>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</si>
  <si>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</si>
  <si>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</si>
  <si>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</si>
  <si>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</si>
  <si>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</si>
  <si>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</si>
  <si>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</si>
  <si>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</si>
  <si>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</si>
  <si>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</si>
  <si>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</si>
  <si>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16.17.</t>
  </si>
  <si>
    <t>1.3.</t>
  </si>
  <si>
    <t>DOTACIJOS (17+18+24+25+26)</t>
  </si>
  <si>
    <t>17.</t>
  </si>
  <si>
    <t>1.3.3.</t>
  </si>
  <si>
    <t>Europos Sąjungos finansinės paramos lėšos</t>
  </si>
  <si>
    <t>18.</t>
  </si>
  <si>
    <t>1.3.4.1.1.1.</t>
  </si>
  <si>
    <t>Speciali tikslinė dotacija iš viso (19+20+21+22+23)</t>
  </si>
  <si>
    <t>19.</t>
  </si>
  <si>
    <t>Valstybinėms funkcijoms vykdyti</t>
  </si>
  <si>
    <t>20.</t>
  </si>
  <si>
    <t>Mokinio krepšelis</t>
  </si>
  <si>
    <t>21.</t>
  </si>
  <si>
    <t xml:space="preserve"> 1.3.4.1.1.1.c</t>
  </si>
  <si>
    <t>Ūkio lėšos mokykloms, turinčioms mokinių su specialiaisiais poreikiais Rokiškio pagrindinei mokyklai</t>
  </si>
  <si>
    <t>22.</t>
  </si>
  <si>
    <t xml:space="preserve"> 1.3.4.1.1.1.d</t>
  </si>
  <si>
    <t>Rokiškio suaugusiųjų ir jaunimo mokymo centro VšĮ Rokiškio psichiatrijos ligoninės Psichosocialinės reabilitacijos skyriaus suaugusiųjų klasėms finansuoti</t>
  </si>
  <si>
    <t>23.</t>
  </si>
  <si>
    <t>1.3.4.1.1.1.e</t>
  </si>
  <si>
    <t>Kelių priežiūros ir plėtros programa</t>
  </si>
  <si>
    <t>1.3.4.2.1.1.</t>
  </si>
  <si>
    <t>Valstybės investicijų programa</t>
  </si>
  <si>
    <t>25.</t>
  </si>
  <si>
    <t>1.3.4.2.1.2.</t>
  </si>
  <si>
    <t>Bendrosios dotacijos kompensacija</t>
  </si>
  <si>
    <t>26.</t>
  </si>
  <si>
    <t>1.4.1.1.</t>
  </si>
  <si>
    <t>Dotacijos iš kitų valdymo lygių</t>
  </si>
  <si>
    <t>1.4.</t>
  </si>
  <si>
    <t>KITOS PAJAMOS (28+32+33+34+35+36)</t>
  </si>
  <si>
    <t>28.</t>
  </si>
  <si>
    <t>1.4.1.</t>
  </si>
  <si>
    <t>Turto pajamos(29+30+31)</t>
  </si>
  <si>
    <t>29.</t>
  </si>
  <si>
    <t>1.4.1.4.1.</t>
  </si>
  <si>
    <t>Nuomos mokestis už valstybinę žemę ir valstybinio vidaus fondo vandens telkinius</t>
  </si>
  <si>
    <t>30.</t>
  </si>
  <si>
    <t>1.4.1.2.1.2.</t>
  </si>
  <si>
    <t>Dividendai</t>
  </si>
  <si>
    <t>31.</t>
  </si>
  <si>
    <t>1.4.1.4.2.1.</t>
  </si>
  <si>
    <t>Mokestis už medžiojamų gyvūnų išteklių naudojimą ir kitus valstybinius išteklius</t>
  </si>
  <si>
    <t>32.</t>
  </si>
  <si>
    <t>1.4.2.1.</t>
  </si>
  <si>
    <t xml:space="preserve">Pajamos už teikiamas paslaugas </t>
  </si>
  <si>
    <t>33.</t>
  </si>
  <si>
    <t>1.4.3.1.1.1.</t>
  </si>
  <si>
    <t>Pajamos iš baudų ir konfiskacijos</t>
  </si>
  <si>
    <t>34.</t>
  </si>
  <si>
    <t>3.1.1.1.</t>
  </si>
  <si>
    <t>Žemės ir žemės gelmių išteklių realizavimo pajamos</t>
  </si>
  <si>
    <t>4.1.1.</t>
  </si>
  <si>
    <t>Ilgalaikio materialaus turto realizavimo pajamos</t>
  </si>
  <si>
    <t>36.</t>
  </si>
  <si>
    <t>1.5.4.1.4.1.</t>
  </si>
  <si>
    <t xml:space="preserve">Kitos neišvardytos pajamos </t>
  </si>
  <si>
    <t>37.</t>
  </si>
  <si>
    <t>VISI MOKESČIAI, PAJAMOS IR DOTACIJOS(1+16+27)</t>
  </si>
  <si>
    <t>38.</t>
  </si>
  <si>
    <t>Skolintos lėšos</t>
  </si>
  <si>
    <t>39.</t>
  </si>
  <si>
    <t xml:space="preserve">  VISOS PAJAMOS IR SKOLINTOS LĖŠOS (37+38)</t>
  </si>
  <si>
    <t>1.3.4.1.1.1.a</t>
  </si>
  <si>
    <t>1.3.4.1.1.1.b</t>
  </si>
  <si>
    <t xml:space="preserve">               Rokiškio rajono savivaldybės tarybos  </t>
  </si>
  <si>
    <t xml:space="preserve">                                                             2016 m. vasario 19 d. sprendimo Nr.TS-24</t>
  </si>
  <si>
    <t xml:space="preserve">                                                                                                  2 priedas</t>
  </si>
  <si>
    <t xml:space="preserve">                                                           (Rokiškio rajono savivaldybės tarybos </t>
  </si>
  <si>
    <t>ROKIŠKIO RAJONO SAVIVALDYBĖS BIUDŽETO 2016 METŲ DOTACIJOS IŠ VALSTYBĖS BIUDŽETO</t>
  </si>
  <si>
    <t xml:space="preserve">                                                                                                            tūkst.Eur</t>
  </si>
  <si>
    <t xml:space="preserve">         Funkcijos</t>
  </si>
  <si>
    <t>suma</t>
  </si>
  <si>
    <t xml:space="preserve">             VALSTYBĖS DELEGUOTOS FUNKCIJOS                                                       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</si>
  <si>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</si>
  <si>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</si>
  <si>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</si>
  <si>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</si>
  <si>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>Gyvenamosios vietos deklaravimas</t>
  </si>
  <si>
    <t xml:space="preserve">  VIDAUS REIKALŲ MINISTERIJA</t>
  </si>
  <si>
    <t>Civilinė sauga</t>
  </si>
  <si>
    <t>SOCIALINĖS APSAUGOS IR DARBO MINISTERIJA</t>
  </si>
  <si>
    <t>Socialinėms išmokoms</t>
  </si>
  <si>
    <t>Socialinė parama mokiniams</t>
  </si>
  <si>
    <t>Socialinėms paslaugoms</t>
  </si>
  <si>
    <t>Vaikų teisių apsaugai</t>
  </si>
  <si>
    <t>Jaunimo teisių apsaugai</t>
  </si>
  <si>
    <t>16.</t>
  </si>
  <si>
    <t>Darbo rinkos politikos ir gyventojų užimtumui</t>
  </si>
  <si>
    <t>Būsto nuomos ar išperkamosios nuomos mokesčių dalies kompensacijoms</t>
  </si>
  <si>
    <t>SVEIKATOS APSAUGOS MINISTERIJA</t>
  </si>
  <si>
    <t>Visuomenės sveikatos priežiūros funkcijoms vykdyti</t>
  </si>
  <si>
    <t>ŽEMĖS ŪKIO MINISTERIJA</t>
  </si>
  <si>
    <t>Žemės ūkio funkcijai</t>
  </si>
  <si>
    <t>Melioracijai</t>
  </si>
  <si>
    <t>Priskirtos valstybinės žemės ir kito turto valdymo, naudojimo ir disponavimo juo patikėjimo teise</t>
  </si>
  <si>
    <t>24.</t>
  </si>
  <si>
    <t>KRAŠTO APSAUGOS MINISTERIJA</t>
  </si>
  <si>
    <t>Dalyvavimas rengiant ir vykdant mobilizaciją</t>
  </si>
  <si>
    <t>LIETUVOS VYRIAUSIO ARCHYVARO TARNYBA</t>
  </si>
  <si>
    <t>27.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</si>
  <si>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</si>
  <si>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</si>
  <si>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</si>
  <si>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</si>
  <si>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</si>
  <si>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</si>
  <si>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</si>
  <si>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35.</t>
  </si>
  <si>
    <t>Ūkio lėšos mokykloms, turinčioms mokinių su specialiaisiais poreikiais, Rokiškio pagrindinei mokyklai</t>
  </si>
  <si>
    <t>Rokiškio suaugusiųjų ir jaunimo mokymo centro VšĮ Rokiškio psichiatrijos ligoninės Psichosocialinės reabilitacijos skyriaus suaugusiųjų klasės</t>
  </si>
  <si>
    <t>SUSISIEKIMO MINISTERIJA</t>
  </si>
  <si>
    <t>VALSTYBĖS INVESTICIJŲ PROGRAMOJE NUMATYTOMS KAPITALO INVESTICIJOMS, IŠ JŲ:</t>
  </si>
  <si>
    <t>40.</t>
  </si>
  <si>
    <t xml:space="preserve">    J.Tumo-Vaižganto gimnazijos ir bendrabučio pastatų rekonstrukcija</t>
  </si>
  <si>
    <t>41.</t>
  </si>
  <si>
    <t xml:space="preserve">    Kamajų A.Strazdo gimnazijos pastato rekonstrukcija</t>
  </si>
  <si>
    <t>42.</t>
  </si>
  <si>
    <t xml:space="preserve">  J.Keliuočio viešosios bibliotekos pastato Rokiškyje ir kiemo rekonstravimas bei         modernizavimas ir priestato statyba</t>
  </si>
  <si>
    <t>43.</t>
  </si>
  <si>
    <t xml:space="preserve">   VšĮ Rokiškio PASPC poliklinikos infrastruktūros atnaujinimas</t>
  </si>
  <si>
    <t>44.</t>
  </si>
  <si>
    <t xml:space="preserve">   Sveikatingumo,rekreacijos ir sporto komplekso statyba</t>
  </si>
  <si>
    <t>45.</t>
  </si>
  <si>
    <t xml:space="preserve">   VšĮ Rokiškio rajono ligoninės pastatų inžinierinių sistemų atnaujinimas</t>
  </si>
  <si>
    <t>46.</t>
  </si>
  <si>
    <t xml:space="preserve">   Pandėlio gimnazijos pastato renovacija</t>
  </si>
  <si>
    <t>47.</t>
  </si>
  <si>
    <t xml:space="preserve">   J.Tūbelio progimnazijos pastato atnaujinimas (modernizavimas)</t>
  </si>
  <si>
    <t>48.</t>
  </si>
  <si>
    <t xml:space="preserve">  IŠ VISO </t>
  </si>
  <si>
    <t>2016 m. vasario 19 d. sprendimo Nr. TS-24</t>
  </si>
  <si>
    <t>6 priedas</t>
  </si>
  <si>
    <t xml:space="preserve">                                                    (Rokiškio rajono savivaldybės tarybos </t>
  </si>
  <si>
    <t xml:space="preserve">VALSTYBĖS DELEGUOTŲ  FUNKCIJŲ PASKIRSTYMAS   2016 M.  </t>
  </si>
  <si>
    <t>Valstybės funkcijos pavadinimas</t>
  </si>
  <si>
    <t>Asignavimų valdytojas</t>
  </si>
  <si>
    <t xml:space="preserve">VISO </t>
  </si>
  <si>
    <t xml:space="preserve"> Iš to sk.DUF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</si>
  <si>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</si>
  <si>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</si>
  <si>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</si>
  <si>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</si>
  <si>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</si>
  <si>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</si>
  <si>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</si>
  <si>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      4PR</t>
  </si>
  <si>
    <t>Turizmo ir tradicinių amatų informac. ir koordinav. centras</t>
  </si>
  <si>
    <t>Juodupės sen.</t>
  </si>
  <si>
    <t>Jūžintų sen.</t>
  </si>
  <si>
    <t>Kamajų sen.</t>
  </si>
  <si>
    <t>Kazliškio sen.</t>
  </si>
  <si>
    <t>Kriaunų sen.</t>
  </si>
  <si>
    <t>Obelių sen.</t>
  </si>
  <si>
    <t>Pandėlio sen.</t>
  </si>
  <si>
    <t>Panemunėlio sen.</t>
  </si>
  <si>
    <t>Rokiškio kaim.sen.</t>
  </si>
  <si>
    <t>Rokiškio miesto sen.</t>
  </si>
  <si>
    <t>L/d Varpelis</t>
  </si>
  <si>
    <t>Jūžintų J.O.Širvydo pagr. m-kla</t>
  </si>
  <si>
    <t xml:space="preserve">                    administr.išl.                        1 PR</t>
  </si>
  <si>
    <t xml:space="preserve">                    medžiagų įsigijimui          4 PR.</t>
  </si>
  <si>
    <t>Statybos ir infr.sk.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</si>
  <si>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</si>
  <si>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</si>
  <si>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</si>
  <si>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</si>
  <si>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</si>
  <si>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</si>
  <si>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</si>
  <si>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</si>
  <si>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</si>
  <si>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        asmenų su sunkia negalia globa</t>
  </si>
  <si>
    <t xml:space="preserve">        iš jų: asmenų su sunkia negalia globa</t>
  </si>
  <si>
    <t xml:space="preserve">                soc.rizika iš viso 4 PR.</t>
  </si>
  <si>
    <t xml:space="preserve">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</si>
  <si>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</si>
  <si>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</si>
  <si>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</si>
  <si>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</si>
  <si>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</si>
  <si>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 Obelių sen.</t>
  </si>
  <si>
    <t xml:space="preserve">  Pandėlio sen.</t>
  </si>
  <si>
    <t xml:space="preserve">   Panemunėlio sen.</t>
  </si>
  <si>
    <t xml:space="preserve">   Rokiškio kaim. sen.</t>
  </si>
  <si>
    <t xml:space="preserve">  Rokiškio mst.sen.</t>
  </si>
  <si>
    <t xml:space="preserve"> Socialinės išmokos    iš viso</t>
  </si>
  <si>
    <t xml:space="preserve">     iš jų :  soc.išmokų administravimas 1 PR.</t>
  </si>
  <si>
    <t xml:space="preserve">               soc.išmokos ( laidojimo pašalpos)         viso</t>
  </si>
  <si>
    <t xml:space="preserve">                  iš jų:</t>
  </si>
  <si>
    <t>Būsto nuomas ar išperk.nuomos mokesčių dalies kompensav.</t>
  </si>
  <si>
    <t xml:space="preserve">                        iš jų: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</si>
  <si>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</si>
  <si>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</si>
  <si>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</si>
  <si>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</si>
  <si>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                    iš jų:</t>
  </si>
  <si>
    <t xml:space="preserve">  Administracija</t>
  </si>
  <si>
    <t xml:space="preserve">               priskirtos valstybinės žemės ir kito turto valdymo, naudojimo ir disponavimo juo patikėjimo teise</t>
  </si>
  <si>
    <t>Priešg.tarn.</t>
  </si>
  <si>
    <t>Visuomenės sveikatos priežiūros f-joms vykdyti</t>
  </si>
  <si>
    <t>Visuomenės sveik.biur.</t>
  </si>
  <si>
    <t>VISO VALSTYBĖS FUNKCIJOMS</t>
  </si>
  <si>
    <t xml:space="preserve">                             2016 m. vasario 19  d. sprendimo Nr. TS-24</t>
  </si>
  <si>
    <t xml:space="preserve">2016 m. </t>
  </si>
  <si>
    <t>vasario 19 d. prendimo Nr.TS-24</t>
  </si>
  <si>
    <t>Turto valdymo ir viešųjų pirkimų skyrius iš viso</t>
  </si>
  <si>
    <t>KULTŪROS, SPORTO, BENDRUOMENĖS IR VAIKŲ IR JAUNIMO GYVENIMO AKTYVINIMO PROGRAMA (03)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</si>
</sst>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9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medium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/>
      <top style="medium">
        <color rgb="FF000000"/>
      </top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/>
      <top style="medium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 style="thin"/>
      <right style="thin"/>
      <top style="medium"/>
      <bottom style="thin"/>
    </border>
    <border>
      <left style="thin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/>
      <right/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>
        <color indexed="63"/>
      </right>
      <top/>
      <bottom style="medium"/>
    </border>
    <border>
      <left style="thin">
        <color rgb="FF000000"/>
      </left>
      <right/>
      <top/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  <border>
      <left>
        <color indexed="63"/>
      </left>
      <right style="thin">
        <color rgb="FF000000"/>
      </right>
      <top/>
      <bottom style="medium"/>
    </border>
    <border>
      <left style="medium"/>
      <right style="thin">
        <color rgb="FF000000"/>
      </right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5" fillId="0" borderId="12" xfId="0" applyNumberFormat="1" applyFont="1" applyBorder="1" applyAlignment="1">
      <alignment horizontal="right"/>
    </xf>
    <xf numFmtId="172" fontId="5" fillId="0" borderId="12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5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2" fontId="2" fillId="0" borderId="12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33" borderId="12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/>
    </xf>
    <xf numFmtId="0" fontId="2" fillId="0" borderId="17" xfId="0" applyFont="1" applyBorder="1" applyAlignment="1">
      <alignment vertical="top"/>
    </xf>
    <xf numFmtId="0" fontId="5" fillId="0" borderId="17" xfId="0" applyFont="1" applyBorder="1" applyAlignment="1">
      <alignment/>
    </xf>
    <xf numFmtId="172" fontId="5" fillId="0" borderId="18" xfId="0" applyNumberFormat="1" applyFont="1" applyBorder="1" applyAlignment="1">
      <alignment/>
    </xf>
    <xf numFmtId="0" fontId="2" fillId="0" borderId="19" xfId="0" applyFont="1" applyBorder="1" applyAlignment="1">
      <alignment vertical="top"/>
    </xf>
    <xf numFmtId="0" fontId="2" fillId="0" borderId="17" xfId="0" applyFont="1" applyBorder="1" applyAlignment="1">
      <alignment wrapText="1"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2" fillId="33" borderId="13" xfId="0" applyNumberFormat="1" applyFont="1" applyFill="1" applyBorder="1" applyAlignment="1">
      <alignment/>
    </xf>
    <xf numFmtId="0" fontId="2" fillId="0" borderId="24" xfId="0" applyFont="1" applyBorder="1" applyAlignment="1">
      <alignment vertical="top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5" fillId="0" borderId="27" xfId="0" applyNumberFormat="1" applyFont="1" applyBorder="1" applyAlignment="1">
      <alignment/>
    </xf>
    <xf numFmtId="0" fontId="2" fillId="0" borderId="28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5" fillId="0" borderId="30" xfId="0" applyFont="1" applyBorder="1" applyAlignment="1">
      <alignment/>
    </xf>
    <xf numFmtId="0" fontId="2" fillId="0" borderId="31" xfId="0" applyFont="1" applyBorder="1" applyAlignment="1">
      <alignment vertical="top"/>
    </xf>
    <xf numFmtId="0" fontId="5" fillId="0" borderId="24" xfId="0" applyFont="1" applyBorder="1" applyAlignment="1">
      <alignment wrapText="1"/>
    </xf>
    <xf numFmtId="0" fontId="0" fillId="0" borderId="0" xfId="0" applyFont="1" applyAlignment="1">
      <alignment/>
    </xf>
    <xf numFmtId="172" fontId="5" fillId="33" borderId="12" xfId="0" applyNumberFormat="1" applyFont="1" applyFill="1" applyBorder="1" applyAlignment="1">
      <alignment/>
    </xf>
    <xf numFmtId="0" fontId="2" fillId="0" borderId="30" xfId="0" applyFont="1" applyBorder="1" applyAlignment="1">
      <alignment vertical="top"/>
    </xf>
    <xf numFmtId="172" fontId="5" fillId="0" borderId="11" xfId="0" applyNumberFormat="1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5" fillId="0" borderId="17" xfId="0" applyFont="1" applyBorder="1" applyAlignment="1">
      <alignment horizontal="left"/>
    </xf>
    <xf numFmtId="172" fontId="10" fillId="0" borderId="12" xfId="0" applyNumberFormat="1" applyFont="1" applyBorder="1" applyAlignment="1">
      <alignment/>
    </xf>
    <xf numFmtId="172" fontId="5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35" xfId="0" applyFont="1" applyBorder="1" applyAlignment="1">
      <alignment vertical="top"/>
    </xf>
    <xf numFmtId="172" fontId="5" fillId="0" borderId="33" xfId="0" applyNumberFormat="1" applyFont="1" applyBorder="1" applyAlignment="1">
      <alignment horizontal="right" wrapText="1"/>
    </xf>
    <xf numFmtId="0" fontId="2" fillId="0" borderId="19" xfId="0" applyFont="1" applyBorder="1" applyAlignment="1">
      <alignment/>
    </xf>
    <xf numFmtId="0" fontId="5" fillId="0" borderId="28" xfId="0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5" fillId="33" borderId="37" xfId="0" applyNumberFormat="1" applyFont="1" applyFill="1" applyBorder="1" applyAlignment="1">
      <alignment/>
    </xf>
    <xf numFmtId="172" fontId="5" fillId="0" borderId="3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8" xfId="0" applyFont="1" applyBorder="1" applyAlignment="1">
      <alignment vertical="top"/>
    </xf>
    <xf numFmtId="0" fontId="5" fillId="0" borderId="38" xfId="0" applyFont="1" applyBorder="1" applyAlignment="1">
      <alignment/>
    </xf>
    <xf numFmtId="172" fontId="5" fillId="0" borderId="39" xfId="0" applyNumberFormat="1" applyFont="1" applyBorder="1" applyAlignment="1">
      <alignment/>
    </xf>
    <xf numFmtId="172" fontId="2" fillId="0" borderId="39" xfId="0" applyNumberFormat="1" applyFont="1" applyBorder="1" applyAlignment="1">
      <alignment/>
    </xf>
    <xf numFmtId="0" fontId="9" fillId="0" borderId="17" xfId="0" applyFont="1" applyBorder="1" applyAlignment="1">
      <alignment vertical="top" wrapText="1"/>
    </xf>
    <xf numFmtId="172" fontId="2" fillId="33" borderId="11" xfId="0" applyNumberFormat="1" applyFont="1" applyFill="1" applyBorder="1" applyAlignment="1">
      <alignment/>
    </xf>
    <xf numFmtId="0" fontId="2" fillId="0" borderId="40" xfId="0" applyFont="1" applyBorder="1" applyAlignment="1">
      <alignment vertical="top"/>
    </xf>
    <xf numFmtId="172" fontId="2" fillId="0" borderId="40" xfId="0" applyNumberFormat="1" applyFont="1" applyBorder="1" applyAlignment="1">
      <alignment/>
    </xf>
    <xf numFmtId="172" fontId="2" fillId="33" borderId="40" xfId="0" applyNumberFormat="1" applyFont="1" applyFill="1" applyBorder="1" applyAlignment="1">
      <alignment/>
    </xf>
    <xf numFmtId="172" fontId="5" fillId="33" borderId="13" xfId="0" applyNumberFormat="1" applyFont="1" applyFill="1" applyBorder="1" applyAlignment="1">
      <alignment/>
    </xf>
    <xf numFmtId="172" fontId="5" fillId="0" borderId="40" xfId="0" applyNumberFormat="1" applyFont="1" applyBorder="1" applyAlignment="1">
      <alignment/>
    </xf>
    <xf numFmtId="172" fontId="5" fillId="33" borderId="15" xfId="0" applyNumberFormat="1" applyFont="1" applyFill="1" applyBorder="1" applyAlignment="1">
      <alignment/>
    </xf>
    <xf numFmtId="0" fontId="8" fillId="0" borderId="19" xfId="0" applyFont="1" applyBorder="1" applyAlignment="1">
      <alignment wrapText="1"/>
    </xf>
    <xf numFmtId="0" fontId="5" fillId="0" borderId="24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9" fillId="0" borderId="17" xfId="0" applyFont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42" xfId="0" applyFont="1" applyBorder="1" applyAlignment="1">
      <alignment/>
    </xf>
    <xf numFmtId="172" fontId="2" fillId="0" borderId="43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172" fontId="5" fillId="0" borderId="45" xfId="0" applyNumberFormat="1" applyFont="1" applyBorder="1" applyAlignment="1">
      <alignment/>
    </xf>
    <xf numFmtId="172" fontId="5" fillId="0" borderId="46" xfId="0" applyNumberFormat="1" applyFont="1" applyBorder="1" applyAlignment="1">
      <alignment/>
    </xf>
    <xf numFmtId="172" fontId="5" fillId="0" borderId="47" xfId="0" applyNumberFormat="1" applyFont="1" applyBorder="1" applyAlignment="1">
      <alignment/>
    </xf>
    <xf numFmtId="172" fontId="5" fillId="0" borderId="48" xfId="0" applyNumberFormat="1" applyFont="1" applyBorder="1" applyAlignment="1">
      <alignment/>
    </xf>
    <xf numFmtId="172" fontId="2" fillId="0" borderId="49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172" fontId="2" fillId="0" borderId="51" xfId="0" applyNumberFormat="1" applyFont="1" applyBorder="1" applyAlignment="1">
      <alignment/>
    </xf>
    <xf numFmtId="172" fontId="2" fillId="0" borderId="52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5" fillId="0" borderId="55" xfId="0" applyNumberFormat="1" applyFont="1" applyBorder="1" applyAlignment="1">
      <alignment/>
    </xf>
    <xf numFmtId="172" fontId="5" fillId="0" borderId="54" xfId="0" applyNumberFormat="1" applyFont="1" applyBorder="1" applyAlignment="1">
      <alignment/>
    </xf>
    <xf numFmtId="172" fontId="5" fillId="0" borderId="56" xfId="0" applyNumberFormat="1" applyFont="1" applyBorder="1" applyAlignment="1">
      <alignment/>
    </xf>
    <xf numFmtId="172" fontId="5" fillId="33" borderId="54" xfId="0" applyNumberFormat="1" applyFont="1" applyFill="1" applyBorder="1" applyAlignment="1">
      <alignment/>
    </xf>
    <xf numFmtId="172" fontId="2" fillId="0" borderId="55" xfId="0" applyNumberFormat="1" applyFont="1" applyBorder="1" applyAlignment="1">
      <alignment/>
    </xf>
    <xf numFmtId="172" fontId="2" fillId="0" borderId="56" xfId="0" applyNumberFormat="1" applyFont="1" applyBorder="1" applyAlignment="1">
      <alignment/>
    </xf>
    <xf numFmtId="172" fontId="2" fillId="33" borderId="57" xfId="0" applyNumberFormat="1" applyFont="1" applyFill="1" applyBorder="1" applyAlignment="1">
      <alignment/>
    </xf>
    <xf numFmtId="172" fontId="5" fillId="33" borderId="57" xfId="0" applyNumberFormat="1" applyFont="1" applyFill="1" applyBorder="1" applyAlignment="1">
      <alignment/>
    </xf>
    <xf numFmtId="172" fontId="5" fillId="0" borderId="49" xfId="0" applyNumberFormat="1" applyFont="1" applyBorder="1" applyAlignment="1">
      <alignment/>
    </xf>
    <xf numFmtId="172" fontId="5" fillId="0" borderId="50" xfId="0" applyNumberFormat="1" applyFont="1" applyBorder="1" applyAlignment="1">
      <alignment/>
    </xf>
    <xf numFmtId="172" fontId="5" fillId="0" borderId="58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5" fillId="0" borderId="59" xfId="0" applyNumberFormat="1" applyFont="1" applyBorder="1" applyAlignment="1">
      <alignment/>
    </xf>
    <xf numFmtId="172" fontId="5" fillId="0" borderId="60" xfId="0" applyNumberFormat="1" applyFont="1" applyBorder="1" applyAlignment="1">
      <alignment/>
    </xf>
    <xf numFmtId="172" fontId="5" fillId="0" borderId="61" xfId="0" applyNumberFormat="1" applyFont="1" applyBorder="1" applyAlignment="1">
      <alignment/>
    </xf>
    <xf numFmtId="172" fontId="5" fillId="0" borderId="51" xfId="0" applyNumberFormat="1" applyFont="1" applyBorder="1" applyAlignment="1">
      <alignment/>
    </xf>
    <xf numFmtId="172" fontId="2" fillId="0" borderId="62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0" fontId="2" fillId="0" borderId="63" xfId="0" applyFont="1" applyBorder="1" applyAlignment="1">
      <alignment vertical="top"/>
    </xf>
    <xf numFmtId="172" fontId="5" fillId="0" borderId="64" xfId="0" applyNumberFormat="1" applyFont="1" applyBorder="1" applyAlignment="1">
      <alignment/>
    </xf>
    <xf numFmtId="172" fontId="5" fillId="0" borderId="65" xfId="0" applyNumberFormat="1" applyFont="1" applyBorder="1" applyAlignment="1">
      <alignment/>
    </xf>
    <xf numFmtId="172" fontId="5" fillId="0" borderId="51" xfId="0" applyNumberFormat="1" applyFont="1" applyBorder="1" applyAlignment="1">
      <alignment/>
    </xf>
    <xf numFmtId="172" fontId="5" fillId="0" borderId="4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33" borderId="40" xfId="0" applyNumberFormat="1" applyFont="1" applyFill="1" applyBorder="1" applyAlignment="1">
      <alignment/>
    </xf>
    <xf numFmtId="172" fontId="5" fillId="0" borderId="41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172" fontId="2" fillId="0" borderId="0" xfId="0" applyNumberFormat="1" applyFont="1" applyBorder="1" applyAlignment="1">
      <alignment/>
    </xf>
    <xf numFmtId="172" fontId="5" fillId="0" borderId="56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172" fontId="5" fillId="0" borderId="66" xfId="0" applyNumberFormat="1" applyFont="1" applyBorder="1" applyAlignment="1">
      <alignment/>
    </xf>
    <xf numFmtId="172" fontId="2" fillId="0" borderId="66" xfId="0" applyNumberFormat="1" applyFont="1" applyBorder="1" applyAlignment="1">
      <alignment/>
    </xf>
    <xf numFmtId="172" fontId="5" fillId="0" borderId="67" xfId="0" applyNumberFormat="1" applyFont="1" applyBorder="1" applyAlignment="1">
      <alignment/>
    </xf>
    <xf numFmtId="172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vertical="top"/>
    </xf>
    <xf numFmtId="0" fontId="8" fillId="0" borderId="69" xfId="0" applyFont="1" applyBorder="1" applyAlignment="1">
      <alignment wrapText="1"/>
    </xf>
    <xf numFmtId="172" fontId="5" fillId="0" borderId="70" xfId="0" applyNumberFormat="1" applyFont="1" applyBorder="1" applyAlignment="1">
      <alignment/>
    </xf>
    <xf numFmtId="172" fontId="5" fillId="0" borderId="71" xfId="0" applyNumberFormat="1" applyFont="1" applyBorder="1" applyAlignment="1">
      <alignment/>
    </xf>
    <xf numFmtId="172" fontId="5" fillId="0" borderId="72" xfId="0" applyNumberFormat="1" applyFont="1" applyBorder="1" applyAlignment="1">
      <alignment/>
    </xf>
    <xf numFmtId="172" fontId="5" fillId="0" borderId="73" xfId="0" applyNumberFormat="1" applyFont="1" applyBorder="1" applyAlignment="1">
      <alignment/>
    </xf>
    <xf numFmtId="172" fontId="5" fillId="0" borderId="74" xfId="0" applyNumberFormat="1" applyFont="1" applyBorder="1" applyAlignment="1">
      <alignment/>
    </xf>
    <xf numFmtId="0" fontId="9" fillId="34" borderId="17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0" borderId="11" xfId="0" applyFont="1" applyBorder="1" applyAlignment="1">
      <alignment vertical="top"/>
    </xf>
    <xf numFmtId="0" fontId="9" fillId="0" borderId="32" xfId="0" applyFont="1" applyBorder="1" applyAlignment="1">
      <alignment/>
    </xf>
    <xf numFmtId="172" fontId="2" fillId="0" borderId="67" xfId="0" applyNumberFormat="1" applyFont="1" applyBorder="1" applyAlignment="1">
      <alignment/>
    </xf>
    <xf numFmtId="172" fontId="5" fillId="0" borderId="67" xfId="0" applyNumberFormat="1" applyFont="1" applyBorder="1" applyAlignment="1">
      <alignment/>
    </xf>
    <xf numFmtId="0" fontId="5" fillId="0" borderId="69" xfId="0" applyFont="1" applyBorder="1" applyAlignment="1">
      <alignment/>
    </xf>
    <xf numFmtId="172" fontId="5" fillId="33" borderId="70" xfId="0" applyNumberFormat="1" applyFont="1" applyFill="1" applyBorder="1" applyAlignment="1">
      <alignment/>
    </xf>
    <xf numFmtId="172" fontId="5" fillId="33" borderId="71" xfId="0" applyNumberFormat="1" applyFont="1" applyFill="1" applyBorder="1" applyAlignment="1">
      <alignment/>
    </xf>
    <xf numFmtId="172" fontId="5" fillId="33" borderId="72" xfId="0" applyNumberFormat="1" applyFont="1" applyFill="1" applyBorder="1" applyAlignment="1">
      <alignment/>
    </xf>
    <xf numFmtId="172" fontId="5" fillId="0" borderId="75" xfId="0" applyNumberFormat="1" applyFont="1" applyBorder="1" applyAlignment="1">
      <alignment/>
    </xf>
    <xf numFmtId="172" fontId="5" fillId="0" borderId="76" xfId="0" applyNumberFormat="1" applyFont="1" applyBorder="1" applyAlignment="1">
      <alignment/>
    </xf>
    <xf numFmtId="172" fontId="2" fillId="0" borderId="64" xfId="0" applyNumberFormat="1" applyFont="1" applyBorder="1" applyAlignment="1">
      <alignment/>
    </xf>
    <xf numFmtId="172" fontId="5" fillId="0" borderId="77" xfId="0" applyNumberFormat="1" applyFont="1" applyBorder="1" applyAlignment="1">
      <alignment/>
    </xf>
    <xf numFmtId="172" fontId="5" fillId="0" borderId="78" xfId="0" applyNumberFormat="1" applyFont="1" applyBorder="1" applyAlignment="1">
      <alignment/>
    </xf>
    <xf numFmtId="172" fontId="5" fillId="0" borderId="79" xfId="0" applyNumberFormat="1" applyFont="1" applyBorder="1" applyAlignment="1">
      <alignment/>
    </xf>
    <xf numFmtId="172" fontId="5" fillId="0" borderId="80" xfId="0" applyNumberFormat="1" applyFont="1" applyBorder="1" applyAlignment="1">
      <alignment/>
    </xf>
    <xf numFmtId="172" fontId="5" fillId="0" borderId="81" xfId="0" applyNumberFormat="1" applyFont="1" applyBorder="1" applyAlignment="1">
      <alignment/>
    </xf>
    <xf numFmtId="172" fontId="2" fillId="0" borderId="82" xfId="0" applyNumberFormat="1" applyFont="1" applyBorder="1" applyAlignment="1">
      <alignment/>
    </xf>
    <xf numFmtId="172" fontId="2" fillId="0" borderId="83" xfId="0" applyNumberFormat="1" applyFont="1" applyBorder="1" applyAlignment="1">
      <alignment/>
    </xf>
    <xf numFmtId="172" fontId="2" fillId="0" borderId="84" xfId="0" applyNumberFormat="1" applyFont="1" applyBorder="1" applyAlignment="1">
      <alignment/>
    </xf>
    <xf numFmtId="172" fontId="5" fillId="0" borderId="85" xfId="0" applyNumberFormat="1" applyFont="1" applyBorder="1" applyAlignment="1">
      <alignment/>
    </xf>
    <xf numFmtId="172" fontId="5" fillId="0" borderId="86" xfId="0" applyNumberFormat="1" applyFont="1" applyBorder="1" applyAlignment="1">
      <alignment/>
    </xf>
    <xf numFmtId="172" fontId="5" fillId="0" borderId="87" xfId="0" applyNumberFormat="1" applyFont="1" applyBorder="1" applyAlignment="1">
      <alignment/>
    </xf>
    <xf numFmtId="172" fontId="2" fillId="0" borderId="88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8" xfId="0" applyNumberFormat="1" applyFont="1" applyBorder="1" applyAlignment="1">
      <alignment/>
    </xf>
    <xf numFmtId="0" fontId="8" fillId="0" borderId="69" xfId="0" applyFont="1" applyBorder="1" applyAlignment="1">
      <alignment horizontal="left" vertical="center" wrapText="1"/>
    </xf>
    <xf numFmtId="172" fontId="5" fillId="0" borderId="89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76" xfId="0" applyNumberFormat="1" applyFont="1" applyBorder="1" applyAlignment="1">
      <alignment/>
    </xf>
    <xf numFmtId="172" fontId="2" fillId="0" borderId="71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5" fillId="33" borderId="90" xfId="0" applyNumberFormat="1" applyFont="1" applyFill="1" applyBorder="1" applyAlignment="1">
      <alignment/>
    </xf>
    <xf numFmtId="172" fontId="5" fillId="0" borderId="91" xfId="0" applyNumberFormat="1" applyFont="1" applyBorder="1" applyAlignment="1">
      <alignment/>
    </xf>
    <xf numFmtId="172" fontId="2" fillId="0" borderId="81" xfId="0" applyNumberFormat="1" applyFont="1" applyBorder="1" applyAlignment="1">
      <alignment/>
    </xf>
    <xf numFmtId="172" fontId="5" fillId="0" borderId="52" xfId="0" applyNumberFormat="1" applyFont="1" applyBorder="1" applyAlignment="1">
      <alignment/>
    </xf>
    <xf numFmtId="172" fontId="5" fillId="0" borderId="82" xfId="0" applyNumberFormat="1" applyFont="1" applyBorder="1" applyAlignment="1">
      <alignment/>
    </xf>
    <xf numFmtId="172" fontId="5" fillId="0" borderId="83" xfId="0" applyNumberFormat="1" applyFont="1" applyBorder="1" applyAlignment="1">
      <alignment/>
    </xf>
    <xf numFmtId="172" fontId="5" fillId="0" borderId="84" xfId="0" applyNumberFormat="1" applyFont="1" applyBorder="1" applyAlignment="1">
      <alignment/>
    </xf>
    <xf numFmtId="0" fontId="2" fillId="0" borderId="41" xfId="0" applyFont="1" applyBorder="1" applyAlignment="1">
      <alignment vertical="top"/>
    </xf>
    <xf numFmtId="0" fontId="8" fillId="0" borderId="92" xfId="0" applyFont="1" applyBorder="1" applyAlignment="1">
      <alignment wrapText="1"/>
    </xf>
    <xf numFmtId="0" fontId="5" fillId="0" borderId="93" xfId="0" applyFont="1" applyBorder="1" applyAlignment="1">
      <alignment/>
    </xf>
    <xf numFmtId="0" fontId="9" fillId="0" borderId="94" xfId="0" applyFont="1" applyBorder="1" applyAlignment="1">
      <alignment wrapText="1"/>
    </xf>
    <xf numFmtId="0" fontId="9" fillId="0" borderId="94" xfId="0" applyFont="1" applyBorder="1" applyAlignment="1">
      <alignment/>
    </xf>
    <xf numFmtId="0" fontId="5" fillId="0" borderId="94" xfId="0" applyFont="1" applyBorder="1" applyAlignment="1">
      <alignment/>
    </xf>
    <xf numFmtId="0" fontId="5" fillId="33" borderId="94" xfId="0" applyFont="1" applyFill="1" applyBorder="1" applyAlignment="1">
      <alignment/>
    </xf>
    <xf numFmtId="0" fontId="5" fillId="0" borderId="94" xfId="0" applyFont="1" applyBorder="1" applyAlignment="1">
      <alignment horizontal="left"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172" fontId="5" fillId="0" borderId="98" xfId="0" applyNumberFormat="1" applyFont="1" applyBorder="1" applyAlignment="1">
      <alignment/>
    </xf>
    <xf numFmtId="172" fontId="2" fillId="0" borderId="83" xfId="0" applyNumberFormat="1" applyFont="1" applyBorder="1" applyAlignment="1">
      <alignment/>
    </xf>
    <xf numFmtId="172" fontId="2" fillId="0" borderId="84" xfId="0" applyNumberFormat="1" applyFont="1" applyBorder="1" applyAlignment="1">
      <alignment/>
    </xf>
    <xf numFmtId="172" fontId="5" fillId="0" borderId="41" xfId="0" applyNumberFormat="1" applyFont="1" applyBorder="1" applyAlignment="1">
      <alignment/>
    </xf>
    <xf numFmtId="172" fontId="5" fillId="33" borderId="99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2" fillId="0" borderId="18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/>
    </xf>
    <xf numFmtId="172" fontId="5" fillId="0" borderId="12" xfId="0" applyNumberFormat="1" applyFont="1" applyBorder="1" applyAlignment="1">
      <alignment horizontal="right"/>
    </xf>
    <xf numFmtId="172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72" fontId="2" fillId="0" borderId="57" xfId="0" applyNumberFormat="1" applyFont="1" applyBorder="1" applyAlignment="1">
      <alignment/>
    </xf>
    <xf numFmtId="172" fontId="5" fillId="0" borderId="100" xfId="0" applyNumberFormat="1" applyFont="1" applyBorder="1" applyAlignment="1">
      <alignment/>
    </xf>
    <xf numFmtId="172" fontId="5" fillId="0" borderId="101" xfId="0" applyNumberFormat="1" applyFont="1" applyBorder="1" applyAlignment="1">
      <alignment/>
    </xf>
    <xf numFmtId="172" fontId="2" fillId="33" borderId="26" xfId="0" applyNumberFormat="1" applyFont="1" applyFill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79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27" xfId="0" applyNumberFormat="1" applyFont="1" applyBorder="1" applyAlignment="1">
      <alignment/>
    </xf>
    <xf numFmtId="172" fontId="5" fillId="0" borderId="102" xfId="0" applyNumberFormat="1" applyFont="1" applyBorder="1" applyAlignment="1">
      <alignment/>
    </xf>
    <xf numFmtId="172" fontId="5" fillId="0" borderId="103" xfId="0" applyNumberFormat="1" applyFont="1" applyBorder="1" applyAlignment="1">
      <alignment/>
    </xf>
    <xf numFmtId="172" fontId="2" fillId="0" borderId="51" xfId="0" applyNumberFormat="1" applyFont="1" applyBorder="1" applyAlignment="1">
      <alignment/>
    </xf>
    <xf numFmtId="172" fontId="5" fillId="0" borderId="104" xfId="0" applyNumberFormat="1" applyFont="1" applyBorder="1" applyAlignment="1">
      <alignment/>
    </xf>
    <xf numFmtId="172" fontId="2" fillId="0" borderId="105" xfId="0" applyNumberFormat="1" applyFont="1" applyBorder="1" applyAlignment="1">
      <alignment/>
    </xf>
    <xf numFmtId="172" fontId="2" fillId="0" borderId="80" xfId="0" applyNumberFormat="1" applyFont="1" applyBorder="1" applyAlignment="1">
      <alignment/>
    </xf>
    <xf numFmtId="172" fontId="2" fillId="0" borderId="106" xfId="0" applyNumberFormat="1" applyFont="1" applyBorder="1" applyAlignment="1">
      <alignment/>
    </xf>
    <xf numFmtId="172" fontId="5" fillId="0" borderId="107" xfId="0" applyNumberFormat="1" applyFont="1" applyBorder="1" applyAlignment="1">
      <alignment/>
    </xf>
    <xf numFmtId="172" fontId="2" fillId="0" borderId="108" xfId="0" applyNumberFormat="1" applyFont="1" applyBorder="1" applyAlignment="1">
      <alignment/>
    </xf>
    <xf numFmtId="172" fontId="5" fillId="33" borderId="74" xfId="0" applyNumberFormat="1" applyFont="1" applyFill="1" applyBorder="1" applyAlignment="1">
      <alignment/>
    </xf>
    <xf numFmtId="172" fontId="5" fillId="0" borderId="109" xfId="0" applyNumberFormat="1" applyFont="1" applyBorder="1" applyAlignment="1">
      <alignment/>
    </xf>
    <xf numFmtId="172" fontId="5" fillId="0" borderId="57" xfId="0" applyNumberFormat="1" applyFont="1" applyBorder="1" applyAlignment="1">
      <alignment/>
    </xf>
    <xf numFmtId="172" fontId="5" fillId="0" borderId="86" xfId="0" applyNumberFormat="1" applyFont="1" applyBorder="1" applyAlignment="1">
      <alignment/>
    </xf>
    <xf numFmtId="172" fontId="5" fillId="0" borderId="110" xfId="0" applyNumberFormat="1" applyFont="1" applyBorder="1" applyAlignment="1">
      <alignment/>
    </xf>
    <xf numFmtId="172" fontId="5" fillId="0" borderId="111" xfId="0" applyNumberFormat="1" applyFont="1" applyBorder="1" applyAlignment="1">
      <alignment/>
    </xf>
    <xf numFmtId="172" fontId="5" fillId="33" borderId="111" xfId="0" applyNumberFormat="1" applyFont="1" applyFill="1" applyBorder="1" applyAlignment="1">
      <alignment/>
    </xf>
    <xf numFmtId="0" fontId="2" fillId="0" borderId="88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172" fontId="5" fillId="33" borderId="112" xfId="0" applyNumberFormat="1" applyFont="1" applyFill="1" applyBorder="1" applyAlignment="1">
      <alignment/>
    </xf>
    <xf numFmtId="172" fontId="5" fillId="33" borderId="113" xfId="0" applyNumberFormat="1" applyFont="1" applyFill="1" applyBorder="1" applyAlignment="1">
      <alignment/>
    </xf>
    <xf numFmtId="172" fontId="5" fillId="0" borderId="54" xfId="0" applyNumberFormat="1" applyFont="1" applyBorder="1" applyAlignment="1">
      <alignment/>
    </xf>
    <xf numFmtId="172" fontId="5" fillId="0" borderId="55" xfId="0" applyNumberFormat="1" applyFont="1" applyBorder="1" applyAlignment="1">
      <alignment/>
    </xf>
    <xf numFmtId="172" fontId="5" fillId="0" borderId="114" xfId="0" applyNumberFormat="1" applyFont="1" applyBorder="1" applyAlignment="1">
      <alignment/>
    </xf>
    <xf numFmtId="172" fontId="5" fillId="0" borderId="112" xfId="0" applyNumberFormat="1" applyFont="1" applyBorder="1" applyAlignment="1">
      <alignment/>
    </xf>
    <xf numFmtId="172" fontId="5" fillId="0" borderId="40" xfId="0" applyNumberFormat="1" applyFont="1" applyBorder="1" applyAlignment="1">
      <alignment horizontal="right" wrapText="1"/>
    </xf>
    <xf numFmtId="172" fontId="5" fillId="0" borderId="115" xfId="0" applyNumberFormat="1" applyFont="1" applyBorder="1" applyAlignment="1">
      <alignment/>
    </xf>
    <xf numFmtId="172" fontId="5" fillId="0" borderId="116" xfId="0" applyNumberFormat="1" applyFont="1" applyBorder="1" applyAlignment="1">
      <alignment/>
    </xf>
    <xf numFmtId="172" fontId="5" fillId="0" borderId="117" xfId="0" applyNumberFormat="1" applyFont="1" applyBorder="1" applyAlignment="1">
      <alignment/>
    </xf>
    <xf numFmtId="172" fontId="5" fillId="0" borderId="118" xfId="0" applyNumberFormat="1" applyFont="1" applyBorder="1" applyAlignment="1">
      <alignment/>
    </xf>
    <xf numFmtId="172" fontId="5" fillId="0" borderId="90" xfId="0" applyNumberFormat="1" applyFont="1" applyBorder="1" applyAlignment="1">
      <alignment/>
    </xf>
    <xf numFmtId="172" fontId="5" fillId="0" borderId="119" xfId="0" applyNumberFormat="1" applyFont="1" applyBorder="1" applyAlignment="1">
      <alignment/>
    </xf>
    <xf numFmtId="172" fontId="5" fillId="0" borderId="120" xfId="0" applyNumberFormat="1" applyFont="1" applyBorder="1" applyAlignment="1">
      <alignment/>
    </xf>
    <xf numFmtId="172" fontId="5" fillId="0" borderId="121" xfId="0" applyNumberFormat="1" applyFont="1" applyBorder="1" applyAlignment="1">
      <alignment/>
    </xf>
    <xf numFmtId="172" fontId="5" fillId="0" borderId="122" xfId="0" applyNumberFormat="1" applyFont="1" applyBorder="1" applyAlignment="1">
      <alignment/>
    </xf>
    <xf numFmtId="172" fontId="5" fillId="0" borderId="123" xfId="0" applyNumberFormat="1" applyFont="1" applyBorder="1" applyAlignment="1">
      <alignment/>
    </xf>
    <xf numFmtId="172" fontId="2" fillId="33" borderId="55" xfId="0" applyNumberFormat="1" applyFont="1" applyFill="1" applyBorder="1" applyAlignment="1">
      <alignment/>
    </xf>
    <xf numFmtId="172" fontId="5" fillId="0" borderId="124" xfId="0" applyNumberFormat="1" applyFont="1" applyBorder="1" applyAlignment="1">
      <alignment/>
    </xf>
    <xf numFmtId="172" fontId="2" fillId="0" borderId="119" xfId="0" applyNumberFormat="1" applyFont="1" applyBorder="1" applyAlignment="1">
      <alignment/>
    </xf>
    <xf numFmtId="172" fontId="2" fillId="0" borderId="65" xfId="0" applyNumberFormat="1" applyFont="1" applyBorder="1" applyAlignment="1">
      <alignment/>
    </xf>
    <xf numFmtId="172" fontId="2" fillId="0" borderId="125" xfId="0" applyNumberFormat="1" applyFont="1" applyBorder="1" applyAlignment="1">
      <alignment/>
    </xf>
    <xf numFmtId="172" fontId="5" fillId="0" borderId="126" xfId="0" applyNumberFormat="1" applyFont="1" applyBorder="1" applyAlignment="1">
      <alignment/>
    </xf>
    <xf numFmtId="172" fontId="5" fillId="0" borderId="127" xfId="0" applyNumberFormat="1" applyFont="1" applyBorder="1" applyAlignment="1">
      <alignment/>
    </xf>
    <xf numFmtId="172" fontId="2" fillId="0" borderId="110" xfId="0" applyNumberFormat="1" applyFont="1" applyBorder="1" applyAlignment="1">
      <alignment/>
    </xf>
    <xf numFmtId="172" fontId="2" fillId="33" borderId="83" xfId="0" applyNumberFormat="1" applyFont="1" applyFill="1" applyBorder="1" applyAlignment="1">
      <alignment/>
    </xf>
    <xf numFmtId="172" fontId="2" fillId="0" borderId="128" xfId="0" applyNumberFormat="1" applyFont="1" applyBorder="1" applyAlignment="1">
      <alignment/>
    </xf>
    <xf numFmtId="0" fontId="9" fillId="33" borderId="17" xfId="0" applyFont="1" applyFill="1" applyBorder="1" applyAlignment="1">
      <alignment vertical="top" wrapText="1"/>
    </xf>
    <xf numFmtId="172" fontId="2" fillId="0" borderId="54" xfId="0" applyNumberFormat="1" applyFont="1" applyBorder="1" applyAlignment="1">
      <alignment/>
    </xf>
    <xf numFmtId="0" fontId="2" fillId="0" borderId="17" xfId="0" applyFont="1" applyBorder="1" applyAlignment="1">
      <alignment vertical="top" wrapText="1"/>
    </xf>
    <xf numFmtId="172" fontId="2" fillId="33" borderId="15" xfId="0" applyNumberFormat="1" applyFont="1" applyFill="1" applyBorder="1" applyAlignment="1">
      <alignment/>
    </xf>
    <xf numFmtId="172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9" xfId="0" applyFont="1" applyBorder="1" applyAlignment="1">
      <alignment vertical="top" wrapText="1"/>
    </xf>
    <xf numFmtId="0" fontId="12" fillId="0" borderId="85" xfId="0" applyFont="1" applyBorder="1" applyAlignment="1">
      <alignment vertical="top" wrapText="1"/>
    </xf>
    <xf numFmtId="0" fontId="12" fillId="0" borderId="75" xfId="0" applyFont="1" applyBorder="1" applyAlignment="1">
      <alignment vertical="top" wrapText="1"/>
    </xf>
    <xf numFmtId="0" fontId="12" fillId="0" borderId="129" xfId="0" applyFont="1" applyFill="1" applyBorder="1" applyAlignment="1">
      <alignment vertical="top" wrapText="1"/>
    </xf>
    <xf numFmtId="0" fontId="12" fillId="0" borderId="97" xfId="0" applyFont="1" applyBorder="1" applyAlignment="1">
      <alignment vertical="top" wrapText="1"/>
    </xf>
    <xf numFmtId="0" fontId="12" fillId="0" borderId="128" xfId="0" applyFont="1" applyBorder="1" applyAlignment="1">
      <alignment vertical="top" wrapText="1"/>
    </xf>
    <xf numFmtId="0" fontId="12" fillId="0" borderId="111" xfId="0" applyFont="1" applyBorder="1" applyAlignment="1">
      <alignment vertical="top" wrapText="1"/>
    </xf>
    <xf numFmtId="0" fontId="12" fillId="0" borderId="97" xfId="0" applyFont="1" applyFill="1" applyBorder="1" applyAlignment="1">
      <alignment vertical="top" wrapText="1"/>
    </xf>
    <xf numFmtId="0" fontId="3" fillId="0" borderId="97" xfId="0" applyFont="1" applyBorder="1" applyAlignment="1">
      <alignment vertical="top" wrapText="1"/>
    </xf>
    <xf numFmtId="0" fontId="3" fillId="0" borderId="128" xfId="0" applyFont="1" applyBorder="1" applyAlignment="1">
      <alignment vertical="top" wrapText="1"/>
    </xf>
    <xf numFmtId="0" fontId="11" fillId="0" borderId="111" xfId="0" applyFont="1" applyBorder="1" applyAlignment="1">
      <alignment vertical="top" wrapText="1"/>
    </xf>
    <xf numFmtId="173" fontId="11" fillId="0" borderId="97" xfId="0" applyNumberFormat="1" applyFont="1" applyFill="1" applyBorder="1" applyAlignment="1">
      <alignment horizontal="center" vertical="top" wrapText="1"/>
    </xf>
    <xf numFmtId="14" fontId="3" fillId="0" borderId="128" xfId="0" applyNumberFormat="1" applyFont="1" applyBorder="1" applyAlignment="1">
      <alignment vertical="top" wrapText="1"/>
    </xf>
    <xf numFmtId="0" fontId="3" fillId="0" borderId="111" xfId="0" applyFont="1" applyBorder="1" applyAlignment="1">
      <alignment vertical="top" wrapText="1"/>
    </xf>
    <xf numFmtId="173" fontId="3" fillId="0" borderId="97" xfId="0" applyNumberFormat="1" applyFont="1" applyFill="1" applyBorder="1" applyAlignment="1">
      <alignment horizontal="center" vertical="top" wrapText="1"/>
    </xf>
    <xf numFmtId="172" fontId="11" fillId="0" borderId="97" xfId="0" applyNumberFormat="1" applyFont="1" applyFill="1" applyBorder="1" applyAlignment="1">
      <alignment horizontal="center" vertical="top" wrapText="1"/>
    </xf>
    <xf numFmtId="0" fontId="3" fillId="0" borderId="97" xfId="0" applyFont="1" applyFill="1" applyBorder="1" applyAlignment="1">
      <alignment vertical="top" wrapText="1"/>
    </xf>
    <xf numFmtId="0" fontId="3" fillId="0" borderId="128" xfId="0" applyFont="1" applyFill="1" applyBorder="1" applyAlignment="1">
      <alignment vertical="top" wrapText="1"/>
    </xf>
    <xf numFmtId="0" fontId="3" fillId="0" borderId="111" xfId="0" applyFont="1" applyFill="1" applyBorder="1" applyAlignment="1">
      <alignment vertical="top" wrapText="1"/>
    </xf>
    <xf numFmtId="2" fontId="11" fillId="0" borderId="97" xfId="0" applyNumberFormat="1" applyFont="1" applyFill="1" applyBorder="1" applyAlignment="1">
      <alignment horizontal="center" vertical="top" wrapText="1"/>
    </xf>
    <xf numFmtId="0" fontId="3" fillId="35" borderId="97" xfId="0" applyFont="1" applyFill="1" applyBorder="1" applyAlignment="1">
      <alignment vertical="top" wrapText="1"/>
    </xf>
    <xf numFmtId="0" fontId="3" fillId="35" borderId="128" xfId="0" applyFont="1" applyFill="1" applyBorder="1" applyAlignment="1">
      <alignment vertical="top" wrapText="1"/>
    </xf>
    <xf numFmtId="0" fontId="3" fillId="35" borderId="111" xfId="0" applyFont="1" applyFill="1" applyBorder="1" applyAlignment="1">
      <alignment vertical="top" wrapText="1"/>
    </xf>
    <xf numFmtId="172" fontId="3" fillId="35" borderId="97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173" fontId="3" fillId="35" borderId="97" xfId="0" applyNumberFormat="1" applyFont="1" applyFill="1" applyBorder="1" applyAlignment="1">
      <alignment horizontal="center" vertical="top" wrapText="1"/>
    </xf>
    <xf numFmtId="0" fontId="3" fillId="35" borderId="129" xfId="0" applyFont="1" applyFill="1" applyBorder="1" applyAlignment="1">
      <alignment wrapText="1"/>
    </xf>
    <xf numFmtId="0" fontId="3" fillId="35" borderId="129" xfId="0" applyFont="1" applyFill="1" applyBorder="1" applyAlignment="1">
      <alignment horizontal="center" vertical="top" wrapText="1"/>
    </xf>
    <xf numFmtId="0" fontId="3" fillId="0" borderId="86" xfId="0" applyFont="1" applyBorder="1" applyAlignment="1">
      <alignment wrapText="1"/>
    </xf>
    <xf numFmtId="0" fontId="3" fillId="0" borderId="129" xfId="0" applyFont="1" applyFill="1" applyBorder="1" applyAlignment="1">
      <alignment horizontal="center" vertical="top" wrapText="1"/>
    </xf>
    <xf numFmtId="0" fontId="3" fillId="0" borderId="129" xfId="0" applyFont="1" applyFill="1" applyBorder="1" applyAlignment="1">
      <alignment wrapText="1"/>
    </xf>
    <xf numFmtId="0" fontId="3" fillId="0" borderId="97" xfId="0" applyFont="1" applyFill="1" applyBorder="1" applyAlignment="1">
      <alignment horizontal="center" vertical="top" wrapText="1"/>
    </xf>
    <xf numFmtId="0" fontId="3" fillId="35" borderId="129" xfId="0" applyFont="1" applyFill="1" applyBorder="1" applyAlignment="1">
      <alignment vertical="top" wrapText="1"/>
    </xf>
    <xf numFmtId="0" fontId="11" fillId="0" borderId="111" xfId="0" applyFont="1" applyFill="1" applyBorder="1" applyAlignment="1">
      <alignment vertical="top" wrapText="1"/>
    </xf>
    <xf numFmtId="0" fontId="11" fillId="0" borderId="97" xfId="0" applyFont="1" applyFill="1" applyBorder="1" applyAlignment="1">
      <alignment horizontal="center" vertical="top" wrapText="1"/>
    </xf>
    <xf numFmtId="0" fontId="11" fillId="35" borderId="111" xfId="0" applyFont="1" applyFill="1" applyBorder="1" applyAlignment="1">
      <alignment vertical="top" wrapText="1"/>
    </xf>
    <xf numFmtId="173" fontId="11" fillId="35" borderId="97" xfId="0" applyNumberFormat="1" applyFont="1" applyFill="1" applyBorder="1" applyAlignment="1">
      <alignment horizontal="center" vertical="top" wrapText="1"/>
    </xf>
    <xf numFmtId="172" fontId="3" fillId="0" borderId="97" xfId="0" applyNumberFormat="1" applyFont="1" applyFill="1" applyBorder="1" applyAlignment="1">
      <alignment horizontal="center" vertical="top" wrapText="1"/>
    </xf>
    <xf numFmtId="172" fontId="11" fillId="35" borderId="97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2" fillId="0" borderId="40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11" fillId="0" borderId="40" xfId="0" applyFont="1" applyFill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35" borderId="40" xfId="0" applyFill="1" applyBorder="1" applyAlignment="1">
      <alignment/>
    </xf>
    <xf numFmtId="0" fontId="3" fillId="35" borderId="40" xfId="0" applyFont="1" applyFill="1" applyBorder="1" applyAlignment="1">
      <alignment vertical="top" wrapText="1"/>
    </xf>
    <xf numFmtId="0" fontId="3" fillId="35" borderId="40" xfId="0" applyFont="1" applyFill="1" applyBorder="1" applyAlignment="1">
      <alignment/>
    </xf>
    <xf numFmtId="0" fontId="3" fillId="0" borderId="40" xfId="0" applyFont="1" applyFill="1" applyBorder="1" applyAlignment="1">
      <alignment vertical="top" wrapText="1"/>
    </xf>
    <xf numFmtId="0" fontId="3" fillId="0" borderId="40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0" fontId="14" fillId="0" borderId="40" xfId="0" applyFont="1" applyFill="1" applyBorder="1" applyAlignment="1">
      <alignment vertical="top" wrapText="1"/>
    </xf>
    <xf numFmtId="172" fontId="11" fillId="0" borderId="40" xfId="0" applyNumberFormat="1" applyFont="1" applyFill="1" applyBorder="1" applyAlignment="1">
      <alignment vertical="top" wrapText="1"/>
    </xf>
    <xf numFmtId="0" fontId="11" fillId="0" borderId="40" xfId="0" applyFont="1" applyFill="1" applyBorder="1" applyAlignment="1">
      <alignment/>
    </xf>
    <xf numFmtId="0" fontId="3" fillId="35" borderId="0" xfId="0" applyFont="1" applyFill="1" applyAlignment="1">
      <alignment wrapText="1"/>
    </xf>
    <xf numFmtId="0" fontId="3" fillId="0" borderId="40" xfId="0" applyFont="1" applyBorder="1" applyAlignment="1">
      <alignment wrapText="1"/>
    </xf>
    <xf numFmtId="0" fontId="11" fillId="0" borderId="40" xfId="0" applyFont="1" applyBorder="1" applyAlignment="1">
      <alignment wrapText="1"/>
    </xf>
    <xf numFmtId="0" fontId="11" fillId="0" borderId="40" xfId="0" applyFont="1" applyBorder="1" applyAlignment="1">
      <alignment/>
    </xf>
    <xf numFmtId="0" fontId="0" fillId="0" borderId="40" xfId="0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11" fillId="0" borderId="40" xfId="0" applyNumberFormat="1" applyFont="1" applyFill="1" applyBorder="1" applyAlignment="1">
      <alignment vertical="top" wrapText="1"/>
    </xf>
    <xf numFmtId="0" fontId="11" fillId="0" borderId="40" xfId="0" applyFont="1" applyBorder="1" applyAlignment="1">
      <alignment vertical="top" wrapText="1"/>
    </xf>
    <xf numFmtId="172" fontId="11" fillId="0" borderId="4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26" xfId="0" applyBorder="1" applyAlignment="1">
      <alignment/>
    </xf>
    <xf numFmtId="0" fontId="0" fillId="0" borderId="130" xfId="0" applyBorder="1" applyAlignment="1">
      <alignment/>
    </xf>
    <xf numFmtId="0" fontId="0" fillId="0" borderId="89" xfId="0" applyBorder="1" applyAlignment="1">
      <alignment/>
    </xf>
    <xf numFmtId="0" fontId="0" fillId="0" borderId="131" xfId="0" applyBorder="1" applyAlignment="1">
      <alignment/>
    </xf>
    <xf numFmtId="0" fontId="0" fillId="0" borderId="130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25" xfId="0" applyBorder="1" applyAlignment="1">
      <alignment/>
    </xf>
    <xf numFmtId="0" fontId="5" fillId="0" borderId="133" xfId="0" applyFont="1" applyFill="1" applyBorder="1" applyAlignment="1">
      <alignment/>
    </xf>
    <xf numFmtId="0" fontId="5" fillId="0" borderId="134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0" fontId="5" fillId="0" borderId="136" xfId="0" applyFont="1" applyFill="1" applyBorder="1" applyAlignment="1">
      <alignment/>
    </xf>
    <xf numFmtId="0" fontId="0" fillId="0" borderId="51" xfId="0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172" fontId="5" fillId="0" borderId="52" xfId="0" applyNumberFormat="1" applyFont="1" applyFill="1" applyBorder="1" applyAlignment="1">
      <alignment/>
    </xf>
    <xf numFmtId="173" fontId="5" fillId="0" borderId="41" xfId="0" applyNumberFormat="1" applyFont="1" applyFill="1" applyBorder="1" applyAlignment="1">
      <alignment/>
    </xf>
    <xf numFmtId="173" fontId="5" fillId="0" borderId="52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0" fillId="0" borderId="41" xfId="0" applyFill="1" applyBorder="1" applyAlignment="1">
      <alignment/>
    </xf>
    <xf numFmtId="172" fontId="0" fillId="0" borderId="52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37" xfId="0" applyFill="1" applyBorder="1" applyAlignment="1">
      <alignment/>
    </xf>
    <xf numFmtId="0" fontId="2" fillId="0" borderId="40" xfId="0" applyFont="1" applyBorder="1" applyAlignment="1">
      <alignment wrapText="1"/>
    </xf>
    <xf numFmtId="172" fontId="0" fillId="0" borderId="41" xfId="0" applyNumberFormat="1" applyFill="1" applyBorder="1" applyAlignment="1">
      <alignment/>
    </xf>
    <xf numFmtId="173" fontId="0" fillId="0" borderId="41" xfId="0" applyNumberForma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138" xfId="0" applyFill="1" applyBorder="1" applyAlignment="1">
      <alignment/>
    </xf>
    <xf numFmtId="0" fontId="5" fillId="0" borderId="139" xfId="0" applyFont="1" applyFill="1" applyBorder="1" applyAlignment="1">
      <alignment/>
    </xf>
    <xf numFmtId="0" fontId="5" fillId="0" borderId="103" xfId="0" applyFont="1" applyFill="1" applyBorder="1" applyAlignment="1">
      <alignment/>
    </xf>
    <xf numFmtId="173" fontId="5" fillId="0" borderId="140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52" xfId="0" applyFont="1" applyFill="1" applyBorder="1" applyAlignment="1">
      <alignment/>
    </xf>
    <xf numFmtId="173" fontId="0" fillId="0" borderId="0" xfId="0" applyNumberFormat="1" applyAlignment="1">
      <alignment/>
    </xf>
    <xf numFmtId="173" fontId="9" fillId="0" borderId="41" xfId="0" applyNumberFormat="1" applyFont="1" applyFill="1" applyBorder="1" applyAlignment="1">
      <alignment/>
    </xf>
    <xf numFmtId="0" fontId="0" fillId="0" borderId="134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43" xfId="0" applyFill="1" applyBorder="1" applyAlignment="1">
      <alignment/>
    </xf>
    <xf numFmtId="0" fontId="2" fillId="35" borderId="40" xfId="0" applyFont="1" applyFill="1" applyBorder="1" applyAlignment="1">
      <alignment/>
    </xf>
    <xf numFmtId="172" fontId="9" fillId="35" borderId="41" xfId="0" applyNumberFormat="1" applyFont="1" applyFill="1" applyBorder="1" applyAlignment="1">
      <alignment/>
    </xf>
    <xf numFmtId="0" fontId="0" fillId="35" borderId="52" xfId="0" applyFill="1" applyBorder="1" applyAlignment="1">
      <alignment/>
    </xf>
    <xf numFmtId="0" fontId="9" fillId="35" borderId="41" xfId="0" applyFont="1" applyFill="1" applyBorder="1" applyAlignment="1">
      <alignment/>
    </xf>
    <xf numFmtId="0" fontId="5" fillId="35" borderId="43" xfId="0" applyFont="1" applyFill="1" applyBorder="1" applyAlignment="1">
      <alignment/>
    </xf>
    <xf numFmtId="0" fontId="5" fillId="35" borderId="40" xfId="0" applyFont="1" applyFill="1" applyBorder="1" applyAlignment="1">
      <alignment/>
    </xf>
    <xf numFmtId="0" fontId="5" fillId="35" borderId="41" xfId="0" applyFont="1" applyFill="1" applyBorder="1" applyAlignment="1">
      <alignment/>
    </xf>
    <xf numFmtId="0" fontId="5" fillId="35" borderId="52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2" fillId="0" borderId="43" xfId="0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138" xfId="0" applyFont="1" applyFill="1" applyBorder="1" applyAlignment="1">
      <alignment/>
    </xf>
    <xf numFmtId="0" fontId="0" fillId="35" borderId="82" xfId="0" applyFill="1" applyBorder="1" applyAlignment="1">
      <alignment/>
    </xf>
    <xf numFmtId="0" fontId="15" fillId="35" borderId="130" xfId="0" applyFont="1" applyFill="1" applyBorder="1" applyAlignment="1">
      <alignment/>
    </xf>
    <xf numFmtId="0" fontId="15" fillId="35" borderId="89" xfId="0" applyFont="1" applyFill="1" applyBorder="1" applyAlignment="1">
      <alignment/>
    </xf>
    <xf numFmtId="172" fontId="15" fillId="35" borderId="89" xfId="0" applyNumberFormat="1" applyFont="1" applyFill="1" applyBorder="1" applyAlignment="1">
      <alignment/>
    </xf>
    <xf numFmtId="172" fontId="15" fillId="35" borderId="13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7" xfId="0" applyFont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41" xfId="0" applyFont="1" applyBorder="1" applyAlignment="1">
      <alignment vertical="top" wrapText="1"/>
    </xf>
    <xf numFmtId="0" fontId="0" fillId="0" borderId="43" xfId="0" applyBorder="1" applyAlignment="1">
      <alignment/>
    </xf>
    <xf numFmtId="0" fontId="2" fillId="0" borderId="141" xfId="0" applyFont="1" applyBorder="1" applyAlignment="1">
      <alignment horizontal="center" vertical="center" wrapText="1"/>
    </xf>
    <xf numFmtId="0" fontId="2" fillId="0" borderId="107" xfId="0" applyFont="1" applyBorder="1" applyAlignment="1">
      <alignment/>
    </xf>
    <xf numFmtId="0" fontId="2" fillId="0" borderId="10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91" xfId="0" applyFont="1" applyBorder="1" applyAlignment="1">
      <alignment/>
    </xf>
    <xf numFmtId="0" fontId="5" fillId="0" borderId="102" xfId="0" applyFont="1" applyBorder="1" applyAlignment="1">
      <alignment horizontal="center" vertical="center" wrapText="1"/>
    </xf>
    <xf numFmtId="0" fontId="2" fillId="0" borderId="124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142" xfId="0" applyFont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116" xfId="0" applyFont="1" applyBorder="1" applyAlignment="1">
      <alignment/>
    </xf>
    <xf numFmtId="0" fontId="5" fillId="0" borderId="143" xfId="0" applyFont="1" applyBorder="1" applyAlignment="1">
      <alignment horizontal="center" vertical="center" wrapText="1"/>
    </xf>
    <xf numFmtId="0" fontId="2" fillId="0" borderId="144" xfId="0" applyFont="1" applyBorder="1" applyAlignment="1">
      <alignment/>
    </xf>
    <xf numFmtId="0" fontId="2" fillId="0" borderId="112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45" xfId="0" applyFont="1" applyBorder="1" applyAlignment="1">
      <alignment horizontal="center" vertical="center" wrapText="1"/>
    </xf>
    <xf numFmtId="0" fontId="2" fillId="0" borderId="146" xfId="0" applyFont="1" applyBorder="1" applyAlignment="1">
      <alignment/>
    </xf>
    <xf numFmtId="0" fontId="2" fillId="0" borderId="147" xfId="0" applyFont="1" applyBorder="1" applyAlignment="1">
      <alignment/>
    </xf>
    <xf numFmtId="0" fontId="2" fillId="0" borderId="148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2" fillId="0" borderId="92" xfId="0" applyFont="1" applyBorder="1" applyAlignment="1">
      <alignment/>
    </xf>
    <xf numFmtId="0" fontId="5" fillId="0" borderId="149" xfId="0" applyFont="1" applyBorder="1" applyAlignment="1">
      <alignment horizontal="center" vertical="center" wrapText="1"/>
    </xf>
    <xf numFmtId="0" fontId="2" fillId="0" borderId="148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9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114" xfId="0" applyFont="1" applyBorder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59.00390625" style="0" customWidth="1"/>
    <col min="4" max="4" width="10.57421875" style="0" customWidth="1"/>
  </cols>
  <sheetData>
    <row r="2" spans="1:5" ht="15.75">
      <c r="A2" s="274" t="s">
        <v>133</v>
      </c>
      <c r="B2" s="275"/>
      <c r="C2" s="276"/>
      <c r="D2" s="276"/>
      <c r="E2" s="275"/>
    </row>
    <row r="3" spans="1:5" ht="15.75">
      <c r="A3" s="275"/>
      <c r="B3" s="275"/>
      <c r="C3" s="277" t="s">
        <v>392</v>
      </c>
      <c r="D3" s="276"/>
      <c r="E3" s="275"/>
    </row>
    <row r="4" spans="1:5" ht="15.75">
      <c r="A4" s="277" t="s">
        <v>134</v>
      </c>
      <c r="B4" s="275"/>
      <c r="C4" s="276"/>
      <c r="D4" s="276"/>
      <c r="E4" s="275"/>
    </row>
    <row r="5" spans="1:5" ht="15.75">
      <c r="A5" s="277"/>
      <c r="B5" s="275"/>
      <c r="C5" s="276" t="s">
        <v>135</v>
      </c>
      <c r="D5" s="275"/>
      <c r="E5" s="275"/>
    </row>
    <row r="6" spans="1:5" ht="15.75">
      <c r="A6" s="277"/>
      <c r="B6" s="275"/>
      <c r="C6" s="276" t="s">
        <v>136</v>
      </c>
      <c r="D6" s="275"/>
      <c r="E6" s="275"/>
    </row>
    <row r="7" spans="1:5" ht="15.75">
      <c r="A7" s="277"/>
      <c r="B7" s="275"/>
      <c r="C7" s="276" t="s">
        <v>137</v>
      </c>
      <c r="D7" s="275"/>
      <c r="E7" s="275"/>
    </row>
    <row r="8" spans="1:5" ht="15.75">
      <c r="A8" s="277"/>
      <c r="B8" s="275"/>
      <c r="C8" s="275"/>
      <c r="D8" s="275"/>
      <c r="E8" s="275"/>
    </row>
    <row r="9" spans="1:5" ht="15.75">
      <c r="A9" s="277"/>
      <c r="B9" s="275"/>
      <c r="C9" s="275"/>
      <c r="D9" s="275"/>
      <c r="E9" s="275"/>
    </row>
    <row r="10" spans="1:5" ht="15.75">
      <c r="A10" s="420" t="s">
        <v>138</v>
      </c>
      <c r="B10" s="421"/>
      <c r="C10" s="421"/>
      <c r="D10" s="421"/>
      <c r="E10" s="275"/>
    </row>
    <row r="11" spans="1:5" ht="15.75">
      <c r="A11" s="278" t="s">
        <v>139</v>
      </c>
      <c r="B11" s="275"/>
      <c r="C11" s="275"/>
      <c r="D11" s="275"/>
      <c r="E11" s="275"/>
    </row>
    <row r="12" spans="1:5" ht="16.5" thickBot="1">
      <c r="A12" s="278"/>
      <c r="B12" s="275"/>
      <c r="C12" s="275"/>
      <c r="D12" s="275" t="s">
        <v>12</v>
      </c>
      <c r="E12" s="275"/>
    </row>
    <row r="13" spans="1:5" ht="39" thickBot="1">
      <c r="A13" s="279" t="s">
        <v>16</v>
      </c>
      <c r="B13" s="280" t="s">
        <v>140</v>
      </c>
      <c r="C13" s="281" t="s">
        <v>141</v>
      </c>
      <c r="D13" s="282" t="s">
        <v>142</v>
      </c>
      <c r="E13" s="275"/>
    </row>
    <row r="14" spans="1:5" ht="13.5" thickBot="1">
      <c r="A14" s="283">
        <v>1</v>
      </c>
      <c r="B14" s="284">
        <v>2</v>
      </c>
      <c r="C14" s="285">
        <v>3</v>
      </c>
      <c r="D14" s="286">
        <v>4</v>
      </c>
      <c r="E14" s="275"/>
    </row>
    <row r="15" spans="1:5" ht="17.25" customHeight="1" thickBot="1">
      <c r="A15" s="287" t="s">
        <v>143</v>
      </c>
      <c r="B15" s="288" t="s">
        <v>144</v>
      </c>
      <c r="C15" s="289" t="s">
        <v>145</v>
      </c>
      <c r="D15" s="290">
        <f>D16+D21+D25</f>
        <v>12213</v>
      </c>
      <c r="E15" s="275"/>
    </row>
    <row r="16" spans="1:5" ht="16.5" customHeight="1" thickBot="1">
      <c r="A16" s="287" t="s">
        <v>146</v>
      </c>
      <c r="B16" s="291" t="s">
        <v>147</v>
      </c>
      <c r="C16" s="289" t="s">
        <v>148</v>
      </c>
      <c r="D16" s="290">
        <f>D17</f>
        <v>11649</v>
      </c>
      <c r="E16" s="275"/>
    </row>
    <row r="17" spans="1:5" ht="16.5" customHeight="1" thickBot="1">
      <c r="A17" s="287" t="s">
        <v>149</v>
      </c>
      <c r="B17" s="288" t="s">
        <v>150</v>
      </c>
      <c r="C17" s="292" t="s">
        <v>151</v>
      </c>
      <c r="D17" s="290">
        <f>D18+D19+D20</f>
        <v>11649</v>
      </c>
      <c r="E17" s="275"/>
    </row>
    <row r="18" spans="1:5" ht="17.25" customHeight="1" thickBot="1">
      <c r="A18" s="287" t="s">
        <v>152</v>
      </c>
      <c r="B18" s="288" t="s">
        <v>153</v>
      </c>
      <c r="C18" s="292" t="s">
        <v>154</v>
      </c>
      <c r="D18" s="293">
        <v>6784</v>
      </c>
      <c r="E18" s="275"/>
    </row>
    <row r="19" spans="1:5" ht="33.75" customHeight="1" thickBot="1">
      <c r="A19" s="287" t="s">
        <v>155</v>
      </c>
      <c r="B19" s="288" t="s">
        <v>156</v>
      </c>
      <c r="C19" s="292" t="s">
        <v>157</v>
      </c>
      <c r="D19" s="293">
        <v>2661</v>
      </c>
      <c r="E19" s="275"/>
    </row>
    <row r="20" spans="1:5" ht="33.75" customHeight="1" thickBot="1">
      <c r="A20" s="287" t="s">
        <v>158</v>
      </c>
      <c r="B20" s="288" t="s">
        <v>159</v>
      </c>
      <c r="C20" s="292" t="s">
        <v>160</v>
      </c>
      <c r="D20" s="293">
        <v>2204</v>
      </c>
      <c r="E20" s="275"/>
    </row>
    <row r="21" spans="1:5" ht="16.5" customHeight="1" thickBot="1">
      <c r="A21" s="287" t="s">
        <v>161</v>
      </c>
      <c r="B21" s="288" t="s">
        <v>162</v>
      </c>
      <c r="C21" s="289" t="s">
        <v>163</v>
      </c>
      <c r="D21" s="290">
        <f>D22+D23+D24</f>
        <v>474</v>
      </c>
      <c r="E21" s="275"/>
    </row>
    <row r="22" spans="1:5" ht="17.25" customHeight="1" thickBot="1">
      <c r="A22" s="287" t="s">
        <v>164</v>
      </c>
      <c r="B22" s="288" t="s">
        <v>165</v>
      </c>
      <c r="C22" s="292" t="s">
        <v>166</v>
      </c>
      <c r="D22" s="293">
        <v>315</v>
      </c>
      <c r="E22" s="275"/>
    </row>
    <row r="23" spans="1:5" ht="17.25" customHeight="1" thickBot="1">
      <c r="A23" s="287" t="s">
        <v>167</v>
      </c>
      <c r="B23" s="288" t="s">
        <v>168</v>
      </c>
      <c r="C23" s="292" t="s">
        <v>169</v>
      </c>
      <c r="D23" s="293">
        <v>9</v>
      </c>
      <c r="E23" s="275"/>
    </row>
    <row r="24" spans="1:5" ht="17.25" customHeight="1" thickBot="1">
      <c r="A24" s="287" t="s">
        <v>170</v>
      </c>
      <c r="B24" s="288" t="s">
        <v>171</v>
      </c>
      <c r="C24" s="292" t="s">
        <v>172</v>
      </c>
      <c r="D24" s="293">
        <v>150</v>
      </c>
      <c r="E24" s="275"/>
    </row>
    <row r="25" spans="1:5" ht="18.75" customHeight="1" thickBot="1">
      <c r="A25" s="287" t="s">
        <v>173</v>
      </c>
      <c r="B25" s="288" t="s">
        <v>174</v>
      </c>
      <c r="C25" s="289" t="s">
        <v>175</v>
      </c>
      <c r="D25" s="290">
        <f>D26+D27</f>
        <v>90</v>
      </c>
      <c r="E25" s="275"/>
    </row>
    <row r="26" spans="1:5" ht="17.25" customHeight="1" thickBot="1">
      <c r="A26" s="287" t="s">
        <v>176</v>
      </c>
      <c r="B26" s="288" t="s">
        <v>177</v>
      </c>
      <c r="C26" s="292" t="s">
        <v>178</v>
      </c>
      <c r="D26" s="293">
        <v>58</v>
      </c>
      <c r="E26" s="275"/>
    </row>
    <row r="27" spans="1:5" ht="17.25" customHeight="1" thickBot="1">
      <c r="A27" s="287" t="s">
        <v>179</v>
      </c>
      <c r="B27" s="288" t="s">
        <v>180</v>
      </c>
      <c r="C27" s="292" t="s">
        <v>181</v>
      </c>
      <c r="D27" s="293">
        <f>D28+D29</f>
        <v>32</v>
      </c>
      <c r="E27" s="275"/>
    </row>
    <row r="28" spans="1:5" ht="18" customHeight="1" thickBot="1">
      <c r="A28" s="287" t="s">
        <v>182</v>
      </c>
      <c r="B28" s="288" t="s">
        <v>183</v>
      </c>
      <c r="C28" s="292" t="s">
        <v>184</v>
      </c>
      <c r="D28" s="293">
        <v>31</v>
      </c>
      <c r="E28" s="275"/>
    </row>
    <row r="29" spans="1:5" ht="17.25" customHeight="1" thickBot="1">
      <c r="A29" s="287" t="s">
        <v>185</v>
      </c>
      <c r="B29" s="288" t="s">
        <v>186</v>
      </c>
      <c r="C29" s="292" t="s">
        <v>187</v>
      </c>
      <c r="D29" s="293">
        <v>1</v>
      </c>
      <c r="E29" s="275"/>
    </row>
    <row r="30" spans="1:5" ht="20.25" customHeight="1" thickBot="1">
      <c r="A30" s="287" t="s">
        <v>188</v>
      </c>
      <c r="B30" s="288" t="s">
        <v>189</v>
      </c>
      <c r="C30" s="289" t="s">
        <v>190</v>
      </c>
      <c r="D30" s="294">
        <f>D31+D32+D38+D39+D40</f>
        <v>14065.108999999999</v>
      </c>
      <c r="E30" s="275"/>
    </row>
    <row r="31" spans="1:5" ht="18" customHeight="1" thickBot="1">
      <c r="A31" s="295" t="s">
        <v>191</v>
      </c>
      <c r="B31" s="296" t="s">
        <v>192</v>
      </c>
      <c r="C31" s="297" t="s">
        <v>193</v>
      </c>
      <c r="D31" s="298">
        <v>83.3</v>
      </c>
      <c r="E31" s="275"/>
    </row>
    <row r="32" spans="1:5" ht="18" customHeight="1" thickBot="1">
      <c r="A32" s="287" t="s">
        <v>194</v>
      </c>
      <c r="B32" s="288" t="s">
        <v>195</v>
      </c>
      <c r="C32" s="292" t="s">
        <v>196</v>
      </c>
      <c r="D32" s="298">
        <f>D33+D34+D35+D36+D37</f>
        <v>10234.948999999999</v>
      </c>
      <c r="E32" s="275"/>
    </row>
    <row r="33" spans="1:5" ht="18.75" customHeight="1" thickBot="1">
      <c r="A33" s="299" t="s">
        <v>197</v>
      </c>
      <c r="B33" s="300" t="s">
        <v>252</v>
      </c>
      <c r="C33" s="301" t="s">
        <v>198</v>
      </c>
      <c r="D33" s="302">
        <v>2307.749</v>
      </c>
      <c r="E33" s="275">
        <v>22.4</v>
      </c>
    </row>
    <row r="34" spans="1:5" ht="16.5" customHeight="1" thickBot="1">
      <c r="A34" s="299" t="s">
        <v>199</v>
      </c>
      <c r="B34" s="300" t="s">
        <v>253</v>
      </c>
      <c r="C34" s="303" t="s">
        <v>200</v>
      </c>
      <c r="D34" s="304">
        <v>6233.3</v>
      </c>
      <c r="E34" s="275">
        <v>3.3</v>
      </c>
    </row>
    <row r="35" spans="1:5" ht="32.25" thickBot="1">
      <c r="A35" s="299" t="s">
        <v>201</v>
      </c>
      <c r="B35" s="301" t="s">
        <v>202</v>
      </c>
      <c r="C35" s="305" t="s">
        <v>203</v>
      </c>
      <c r="D35" s="306">
        <v>118.3</v>
      </c>
      <c r="E35" s="275">
        <v>1.9</v>
      </c>
    </row>
    <row r="36" spans="1:5" ht="48" thickBot="1">
      <c r="A36" s="287" t="s">
        <v>204</v>
      </c>
      <c r="B36" s="292" t="s">
        <v>205</v>
      </c>
      <c r="C36" s="307" t="s">
        <v>206</v>
      </c>
      <c r="D36" s="308">
        <v>0.7</v>
      </c>
      <c r="E36" s="275"/>
    </row>
    <row r="37" spans="1:5" ht="18" customHeight="1" thickBot="1">
      <c r="A37" s="295" t="s">
        <v>207</v>
      </c>
      <c r="B37" s="297" t="s">
        <v>208</v>
      </c>
      <c r="C37" s="309" t="s">
        <v>209</v>
      </c>
      <c r="D37" s="310">
        <v>1574.9</v>
      </c>
      <c r="E37" s="275"/>
    </row>
    <row r="38" spans="1:5" ht="16.5" thickBot="1">
      <c r="A38" s="299">
        <v>24</v>
      </c>
      <c r="B38" s="300" t="s">
        <v>210</v>
      </c>
      <c r="C38" s="311" t="s">
        <v>211</v>
      </c>
      <c r="D38" s="304">
        <v>2198</v>
      </c>
      <c r="E38" s="275">
        <v>690</v>
      </c>
    </row>
    <row r="39" spans="1:5" ht="16.5" customHeight="1" thickBot="1">
      <c r="A39" s="295" t="s">
        <v>212</v>
      </c>
      <c r="B39" s="296" t="s">
        <v>213</v>
      </c>
      <c r="C39" s="297" t="s">
        <v>214</v>
      </c>
      <c r="D39" s="293">
        <v>1346</v>
      </c>
      <c r="E39" s="275"/>
    </row>
    <row r="40" spans="1:5" ht="17.25" customHeight="1" thickBot="1">
      <c r="A40" s="295" t="s">
        <v>215</v>
      </c>
      <c r="B40" s="296" t="s">
        <v>216</v>
      </c>
      <c r="C40" s="297" t="s">
        <v>217</v>
      </c>
      <c r="D40" s="302">
        <v>202.86</v>
      </c>
      <c r="E40" s="275">
        <v>190.747</v>
      </c>
    </row>
    <row r="41" spans="1:5" ht="17.25" customHeight="1" thickBot="1">
      <c r="A41" s="295">
        <v>27</v>
      </c>
      <c r="B41" s="296" t="s">
        <v>218</v>
      </c>
      <c r="C41" s="312" t="s">
        <v>219</v>
      </c>
      <c r="D41" s="290">
        <f>D42+D46+D47+D48+D50+D49</f>
        <v>1460.2430000000002</v>
      </c>
      <c r="E41" s="275"/>
    </row>
    <row r="42" spans="1:5" ht="18" customHeight="1" thickBot="1">
      <c r="A42" s="287" t="s">
        <v>220</v>
      </c>
      <c r="B42" s="288" t="s">
        <v>221</v>
      </c>
      <c r="C42" s="289" t="s">
        <v>222</v>
      </c>
      <c r="D42" s="290">
        <f>D43+D44+D45</f>
        <v>185.5</v>
      </c>
      <c r="E42" s="275"/>
    </row>
    <row r="43" spans="1:5" ht="33" customHeight="1" thickBot="1">
      <c r="A43" s="287" t="s">
        <v>223</v>
      </c>
      <c r="B43" s="288" t="s">
        <v>224</v>
      </c>
      <c r="C43" s="292" t="s">
        <v>225</v>
      </c>
      <c r="D43" s="293">
        <v>72</v>
      </c>
      <c r="E43" s="275"/>
    </row>
    <row r="44" spans="1:5" ht="16.5" customHeight="1" thickBot="1">
      <c r="A44" s="295" t="s">
        <v>226</v>
      </c>
      <c r="B44" s="296" t="s">
        <v>227</v>
      </c>
      <c r="C44" s="297" t="s">
        <v>228</v>
      </c>
      <c r="D44" s="293">
        <v>63.5</v>
      </c>
      <c r="E44" s="275"/>
    </row>
    <row r="45" spans="1:5" ht="33" customHeight="1" thickBot="1">
      <c r="A45" s="295" t="s">
        <v>229</v>
      </c>
      <c r="B45" s="296" t="s">
        <v>230</v>
      </c>
      <c r="C45" s="297" t="s">
        <v>231</v>
      </c>
      <c r="D45" s="293">
        <v>50</v>
      </c>
      <c r="E45" s="275"/>
    </row>
    <row r="46" spans="1:5" ht="18" customHeight="1" thickBot="1">
      <c r="A46" s="295" t="s">
        <v>232</v>
      </c>
      <c r="B46" s="296" t="s">
        <v>233</v>
      </c>
      <c r="C46" s="312" t="s">
        <v>234</v>
      </c>
      <c r="D46" s="313">
        <v>966.013</v>
      </c>
      <c r="E46" s="275"/>
    </row>
    <row r="47" spans="1:5" ht="18" customHeight="1" thickBot="1">
      <c r="A47" s="295" t="s">
        <v>235</v>
      </c>
      <c r="B47" s="296" t="s">
        <v>236</v>
      </c>
      <c r="C47" s="312" t="s">
        <v>237</v>
      </c>
      <c r="D47" s="290">
        <v>5.4</v>
      </c>
      <c r="E47" s="275"/>
    </row>
    <row r="48" spans="1:5" ht="18" customHeight="1" thickBot="1">
      <c r="A48" s="295" t="s">
        <v>238</v>
      </c>
      <c r="B48" s="296" t="s">
        <v>239</v>
      </c>
      <c r="C48" s="312" t="s">
        <v>240</v>
      </c>
      <c r="D48" s="290">
        <v>12</v>
      </c>
      <c r="E48" s="275"/>
    </row>
    <row r="49" spans="1:5" ht="16.5" customHeight="1" thickBot="1">
      <c r="A49" s="295">
        <v>35</v>
      </c>
      <c r="B49" s="296" t="s">
        <v>241</v>
      </c>
      <c r="C49" s="312" t="s">
        <v>242</v>
      </c>
      <c r="D49" s="290">
        <v>22.4</v>
      </c>
      <c r="E49" s="275"/>
    </row>
    <row r="50" spans="1:5" ht="15.75" customHeight="1" thickBot="1">
      <c r="A50" s="299" t="s">
        <v>243</v>
      </c>
      <c r="B50" s="300" t="s">
        <v>244</v>
      </c>
      <c r="C50" s="314" t="s">
        <v>245</v>
      </c>
      <c r="D50" s="315">
        <v>268.93</v>
      </c>
      <c r="E50" s="275">
        <v>98.93</v>
      </c>
    </row>
    <row r="51" spans="1:5" ht="18" customHeight="1" thickBot="1">
      <c r="A51" s="295" t="s">
        <v>246</v>
      </c>
      <c r="B51" s="296"/>
      <c r="C51" s="312" t="s">
        <v>247</v>
      </c>
      <c r="D51" s="294">
        <f>D41+D30+D15</f>
        <v>27738.352</v>
      </c>
      <c r="E51" s="275"/>
    </row>
    <row r="52" spans="1:5" ht="16.5" customHeight="1" thickBot="1">
      <c r="A52" s="295" t="s">
        <v>248</v>
      </c>
      <c r="B52" s="296"/>
      <c r="C52" s="297" t="s">
        <v>249</v>
      </c>
      <c r="D52" s="316">
        <v>358</v>
      </c>
      <c r="E52" s="275"/>
    </row>
    <row r="53" spans="1:5" ht="21.75" customHeight="1" thickBot="1">
      <c r="A53" s="299" t="s">
        <v>250</v>
      </c>
      <c r="B53" s="300"/>
      <c r="C53" s="314" t="s">
        <v>251</v>
      </c>
      <c r="D53" s="317">
        <f>D51+D52</f>
        <v>28096.352</v>
      </c>
      <c r="E53" s="275"/>
    </row>
    <row r="54" spans="1:5" ht="12.75">
      <c r="A54" s="275"/>
      <c r="B54" s="275"/>
      <c r="C54" s="275"/>
      <c r="D54" s="275"/>
      <c r="E54" s="275"/>
    </row>
    <row r="55" spans="1:5" ht="12.75">
      <c r="A55" s="275"/>
      <c r="B55" s="275"/>
      <c r="C55" s="275"/>
      <c r="D55" s="275"/>
      <c r="E55" s="275">
        <f>E50+E40+E38+E33+E34+E35</f>
        <v>1007.2769999999999</v>
      </c>
    </row>
    <row r="56" spans="1:5" ht="12.75">
      <c r="A56" s="275"/>
      <c r="B56" s="275"/>
      <c r="C56" s="275"/>
      <c r="D56" s="275"/>
      <c r="E56" s="275"/>
    </row>
  </sheetData>
  <sheetProtection/>
  <mergeCells count="1"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28125" style="0" customWidth="1"/>
    <col min="2" max="2" width="68.140625" style="0" customWidth="1"/>
    <col min="3" max="3" width="11.7109375" style="0" customWidth="1"/>
  </cols>
  <sheetData>
    <row r="2" spans="1:5" ht="15.75">
      <c r="A2" s="275"/>
      <c r="B2" s="274" t="s">
        <v>254</v>
      </c>
      <c r="C2" s="275"/>
      <c r="D2" s="275"/>
      <c r="E2" s="275"/>
    </row>
    <row r="3" spans="1:5" ht="15.75">
      <c r="A3" s="275"/>
      <c r="B3" s="277" t="s">
        <v>255</v>
      </c>
      <c r="C3" s="277"/>
      <c r="D3" s="275"/>
      <c r="E3" s="275"/>
    </row>
    <row r="4" spans="1:5" ht="15.75">
      <c r="A4" s="275"/>
      <c r="B4" s="277" t="s">
        <v>256</v>
      </c>
      <c r="C4" s="275"/>
      <c r="D4" s="275"/>
      <c r="E4" s="275"/>
    </row>
    <row r="5" spans="1:5" ht="12.75">
      <c r="A5" s="275"/>
      <c r="B5" s="318" t="s">
        <v>257</v>
      </c>
      <c r="C5" s="275"/>
      <c r="D5" s="275"/>
      <c r="E5" s="275"/>
    </row>
    <row r="6" spans="1:5" ht="12.75">
      <c r="A6" s="275"/>
      <c r="B6" s="318" t="s">
        <v>136</v>
      </c>
      <c r="C6" s="275"/>
      <c r="D6" s="275"/>
      <c r="E6" s="275"/>
    </row>
    <row r="7" spans="1:5" ht="12.75">
      <c r="A7" s="275"/>
      <c r="B7" s="318" t="s">
        <v>137</v>
      </c>
      <c r="C7" s="275"/>
      <c r="D7" s="275"/>
      <c r="E7" s="275"/>
    </row>
    <row r="8" spans="1:5" ht="14.25" customHeight="1">
      <c r="A8" s="275"/>
      <c r="B8" s="277"/>
      <c r="C8" s="275"/>
      <c r="D8" s="275"/>
      <c r="E8" s="275"/>
    </row>
    <row r="9" spans="1:5" ht="2.25" customHeight="1" hidden="1">
      <c r="A9" s="275"/>
      <c r="B9" s="277"/>
      <c r="C9" s="275"/>
      <c r="D9" s="275"/>
      <c r="E9" s="275"/>
    </row>
    <row r="10" spans="1:5" ht="31.5" customHeight="1">
      <c r="A10" s="275"/>
      <c r="B10" s="319" t="s">
        <v>258</v>
      </c>
      <c r="C10" s="275"/>
      <c r="D10" s="275"/>
      <c r="E10" s="275"/>
    </row>
    <row r="11" spans="1:5" ht="15.75">
      <c r="A11" s="275"/>
      <c r="B11" s="277" t="s">
        <v>259</v>
      </c>
      <c r="C11" s="275"/>
      <c r="D11" s="275"/>
      <c r="E11" s="275"/>
    </row>
    <row r="12" spans="1:5" ht="15.75">
      <c r="A12" s="320" t="s">
        <v>16</v>
      </c>
      <c r="B12" s="321" t="s">
        <v>260</v>
      </c>
      <c r="C12" s="320" t="s">
        <v>261</v>
      </c>
      <c r="D12" s="275"/>
      <c r="E12" s="275"/>
    </row>
    <row r="13" spans="1:5" ht="20.25" customHeight="1">
      <c r="A13" s="322" t="s">
        <v>143</v>
      </c>
      <c r="B13" s="422" t="s">
        <v>262</v>
      </c>
      <c r="C13" s="423"/>
      <c r="D13" s="275"/>
      <c r="E13" s="275"/>
    </row>
    <row r="14" spans="1:5" ht="16.5" customHeight="1">
      <c r="A14" s="322" t="s">
        <v>146</v>
      </c>
      <c r="B14" s="323" t="s">
        <v>263</v>
      </c>
      <c r="C14" s="323">
        <f>C15+C16+C17+C18</f>
        <v>48.269999999999996</v>
      </c>
      <c r="D14" s="275"/>
      <c r="E14" s="275"/>
    </row>
    <row r="15" spans="1:5" ht="18.75" customHeight="1">
      <c r="A15" s="322" t="s">
        <v>149</v>
      </c>
      <c r="B15" s="324" t="s">
        <v>264</v>
      </c>
      <c r="C15" s="325">
        <v>26.36</v>
      </c>
      <c r="D15" s="275"/>
      <c r="E15" s="275"/>
    </row>
    <row r="16" spans="1:5" ht="17.25" customHeight="1">
      <c r="A16" s="322" t="s">
        <v>152</v>
      </c>
      <c r="B16" s="326" t="s">
        <v>265</v>
      </c>
      <c r="C16" s="325">
        <v>11.54</v>
      </c>
      <c r="D16" s="275"/>
      <c r="E16" s="275"/>
    </row>
    <row r="17" spans="1:5" ht="18.75" customHeight="1">
      <c r="A17" s="322" t="s">
        <v>155</v>
      </c>
      <c r="B17" s="326" t="s">
        <v>266</v>
      </c>
      <c r="C17" s="325">
        <v>0.54</v>
      </c>
      <c r="D17" s="275"/>
      <c r="E17" s="275"/>
    </row>
    <row r="18" spans="1:5" ht="17.25" customHeight="1">
      <c r="A18" s="322" t="s">
        <v>158</v>
      </c>
      <c r="B18" s="326" t="s">
        <v>267</v>
      </c>
      <c r="C18" s="325">
        <v>9.83</v>
      </c>
      <c r="D18" s="275"/>
      <c r="E18" s="275"/>
    </row>
    <row r="19" spans="1:5" ht="20.25" customHeight="1">
      <c r="A19" s="322" t="s">
        <v>161</v>
      </c>
      <c r="B19" s="323" t="s">
        <v>268</v>
      </c>
      <c r="C19" s="323">
        <f>C20+C21</f>
        <v>648.8</v>
      </c>
      <c r="D19" s="327"/>
      <c r="E19" s="327"/>
    </row>
    <row r="20" spans="1:5" ht="17.25" customHeight="1">
      <c r="A20" s="328" t="s">
        <v>164</v>
      </c>
      <c r="B20" s="329" t="s">
        <v>130</v>
      </c>
      <c r="C20" s="330">
        <v>635.3</v>
      </c>
      <c r="D20" s="275">
        <v>25</v>
      </c>
      <c r="E20" s="275"/>
    </row>
    <row r="21" spans="1:5" ht="15" customHeight="1">
      <c r="A21" s="322" t="s">
        <v>167</v>
      </c>
      <c r="B21" s="326" t="s">
        <v>269</v>
      </c>
      <c r="C21" s="325">
        <v>13.5</v>
      </c>
      <c r="D21" s="275"/>
      <c r="E21" s="275"/>
    </row>
    <row r="22" spans="1:5" ht="18.75" customHeight="1">
      <c r="A22" s="322" t="s">
        <v>170</v>
      </c>
      <c r="B22" s="323" t="s">
        <v>270</v>
      </c>
      <c r="C22" s="323">
        <f>SUM(C23:C29)</f>
        <v>1005.6999999999999</v>
      </c>
      <c r="D22" s="275"/>
      <c r="E22" s="275"/>
    </row>
    <row r="23" spans="1:5" ht="18.75" customHeight="1">
      <c r="A23" s="322" t="s">
        <v>173</v>
      </c>
      <c r="B23" s="331" t="s">
        <v>271</v>
      </c>
      <c r="C23" s="332">
        <v>194.7</v>
      </c>
      <c r="D23" s="275"/>
      <c r="E23" s="275"/>
    </row>
    <row r="24" spans="1:5" ht="19.5" customHeight="1">
      <c r="A24" s="322" t="s">
        <v>176</v>
      </c>
      <c r="B24" s="326" t="s">
        <v>272</v>
      </c>
      <c r="C24" s="325">
        <v>333.1</v>
      </c>
      <c r="D24" s="275"/>
      <c r="E24" s="275"/>
    </row>
    <row r="25" spans="1:5" ht="18.75" customHeight="1">
      <c r="A25" s="322" t="s">
        <v>179</v>
      </c>
      <c r="B25" s="326" t="s">
        <v>273</v>
      </c>
      <c r="C25" s="325">
        <v>250.4</v>
      </c>
      <c r="D25" s="275"/>
      <c r="E25" s="275"/>
    </row>
    <row r="26" spans="1:5" ht="15.75" customHeight="1">
      <c r="A26" s="322" t="s">
        <v>182</v>
      </c>
      <c r="B26" s="326" t="s">
        <v>274</v>
      </c>
      <c r="C26" s="325">
        <v>62.1</v>
      </c>
      <c r="D26" s="275"/>
      <c r="E26" s="275"/>
    </row>
    <row r="27" spans="1:5" ht="15.75" customHeight="1">
      <c r="A27" s="322" t="s">
        <v>185</v>
      </c>
      <c r="B27" s="326" t="s">
        <v>275</v>
      </c>
      <c r="C27" s="325">
        <v>14.3</v>
      </c>
      <c r="D27" s="275"/>
      <c r="E27" s="275"/>
    </row>
    <row r="28" spans="1:5" ht="16.5" customHeight="1">
      <c r="A28" s="322" t="s">
        <v>276</v>
      </c>
      <c r="B28" s="326" t="s">
        <v>277</v>
      </c>
      <c r="C28" s="325">
        <v>150</v>
      </c>
      <c r="D28" s="275"/>
      <c r="E28" s="275"/>
    </row>
    <row r="29" spans="1:5" ht="18" customHeight="1">
      <c r="A29" s="328" t="s">
        <v>191</v>
      </c>
      <c r="B29" s="329" t="s">
        <v>278</v>
      </c>
      <c r="C29" s="330">
        <v>1.1</v>
      </c>
      <c r="D29" s="275">
        <v>-2.6</v>
      </c>
      <c r="E29" s="275"/>
    </row>
    <row r="30" spans="1:5" ht="21" customHeight="1">
      <c r="A30" s="322" t="s">
        <v>194</v>
      </c>
      <c r="B30" s="323" t="s">
        <v>279</v>
      </c>
      <c r="C30" s="323">
        <f>C31</f>
        <v>103.3</v>
      </c>
      <c r="D30" s="275"/>
      <c r="E30" s="275"/>
    </row>
    <row r="31" spans="1:5" ht="17.25" customHeight="1">
      <c r="A31" s="322" t="s">
        <v>197</v>
      </c>
      <c r="B31" s="331" t="s">
        <v>280</v>
      </c>
      <c r="C31" s="332">
        <v>103.3</v>
      </c>
      <c r="D31" s="275"/>
      <c r="E31" s="275"/>
    </row>
    <row r="32" spans="1:5" ht="18.75" customHeight="1">
      <c r="A32" s="322" t="s">
        <v>199</v>
      </c>
      <c r="B32" s="323" t="s">
        <v>281</v>
      </c>
      <c r="C32" s="331">
        <f>C33+C34+C35</f>
        <v>459</v>
      </c>
      <c r="D32" s="275"/>
      <c r="E32" s="275"/>
    </row>
    <row r="33" spans="1:5" ht="15" customHeight="1">
      <c r="A33" s="322" t="s">
        <v>201</v>
      </c>
      <c r="B33" s="326" t="s">
        <v>282</v>
      </c>
      <c r="C33" s="325">
        <v>194.7</v>
      </c>
      <c r="D33" s="275"/>
      <c r="E33" s="275"/>
    </row>
    <row r="34" spans="1:5" ht="16.5" customHeight="1">
      <c r="A34" s="322" t="s">
        <v>204</v>
      </c>
      <c r="B34" s="326" t="s">
        <v>283</v>
      </c>
      <c r="C34" s="325">
        <v>263</v>
      </c>
      <c r="D34" s="275"/>
      <c r="E34" s="275"/>
    </row>
    <row r="35" spans="1:5" ht="28.5" customHeight="1">
      <c r="A35" s="322" t="s">
        <v>207</v>
      </c>
      <c r="B35" s="333" t="s">
        <v>284</v>
      </c>
      <c r="C35" s="325">
        <v>1.3</v>
      </c>
      <c r="D35" s="275"/>
      <c r="E35" s="275"/>
    </row>
    <row r="36" spans="1:5" ht="21.75" customHeight="1">
      <c r="A36" s="322" t="s">
        <v>285</v>
      </c>
      <c r="B36" s="323" t="s">
        <v>286</v>
      </c>
      <c r="C36" s="331">
        <f>C37</f>
        <v>7.3</v>
      </c>
      <c r="D36" s="275"/>
      <c r="E36" s="275"/>
    </row>
    <row r="37" spans="1:5" ht="18.75" customHeight="1">
      <c r="A37" s="322" t="s">
        <v>212</v>
      </c>
      <c r="B37" s="331" t="s">
        <v>287</v>
      </c>
      <c r="C37" s="332">
        <v>7.3</v>
      </c>
      <c r="D37" s="275"/>
      <c r="E37" s="275"/>
    </row>
    <row r="38" spans="1:5" ht="18" customHeight="1">
      <c r="A38" s="322" t="s">
        <v>215</v>
      </c>
      <c r="B38" s="323" t="s">
        <v>288</v>
      </c>
      <c r="C38" s="331">
        <f>C39</f>
        <v>26</v>
      </c>
      <c r="D38" s="275"/>
      <c r="E38" s="275"/>
    </row>
    <row r="39" spans="1:5" ht="18" customHeight="1">
      <c r="A39" s="322" t="s">
        <v>289</v>
      </c>
      <c r="B39" s="331" t="s">
        <v>290</v>
      </c>
      <c r="C39" s="332">
        <v>26</v>
      </c>
      <c r="D39" s="275"/>
      <c r="E39" s="275"/>
    </row>
    <row r="40" spans="1:5" ht="18.75" customHeight="1">
      <c r="A40" s="322" t="s">
        <v>220</v>
      </c>
      <c r="B40" s="323" t="s">
        <v>291</v>
      </c>
      <c r="C40" s="331">
        <v>0.579</v>
      </c>
      <c r="D40" s="275"/>
      <c r="E40" s="275"/>
    </row>
    <row r="41" spans="1:5" ht="17.25" customHeight="1">
      <c r="A41" s="322" t="s">
        <v>223</v>
      </c>
      <c r="B41" s="331" t="s">
        <v>292</v>
      </c>
      <c r="C41" s="332">
        <v>0.6</v>
      </c>
      <c r="D41" s="275"/>
      <c r="E41" s="275"/>
    </row>
    <row r="42" spans="1:5" ht="17.25" customHeight="1">
      <c r="A42" s="322" t="s">
        <v>226</v>
      </c>
      <c r="B42" s="323" t="s">
        <v>293</v>
      </c>
      <c r="C42" s="331">
        <v>8.8</v>
      </c>
      <c r="D42" s="275"/>
      <c r="E42" s="275"/>
    </row>
    <row r="43" spans="1:5" ht="17.25" customHeight="1">
      <c r="A43" s="322" t="s">
        <v>229</v>
      </c>
      <c r="B43" s="331" t="s">
        <v>294</v>
      </c>
      <c r="C43" s="332">
        <v>8.8</v>
      </c>
      <c r="D43" s="275"/>
      <c r="E43" s="275"/>
    </row>
    <row r="44" spans="1:5" ht="18.75" customHeight="1">
      <c r="A44" s="322" t="s">
        <v>232</v>
      </c>
      <c r="B44" s="334" t="s">
        <v>295</v>
      </c>
      <c r="C44" s="335">
        <f>C14+C19+C22+C30+C32+C36+C38+C40+C42</f>
        <v>2307.7490000000003</v>
      </c>
      <c r="D44" s="275"/>
      <c r="E44" s="275"/>
    </row>
    <row r="45" spans="1:5" ht="17.25" customHeight="1">
      <c r="A45" s="322" t="s">
        <v>235</v>
      </c>
      <c r="B45" s="323" t="s">
        <v>296</v>
      </c>
      <c r="C45" s="336">
        <f>C46+C48+C47</f>
        <v>6352.3</v>
      </c>
      <c r="D45" s="275"/>
      <c r="E45" s="275"/>
    </row>
    <row r="46" spans="1:5" ht="21" customHeight="1">
      <c r="A46" s="328" t="s">
        <v>238</v>
      </c>
      <c r="B46" s="329" t="s">
        <v>200</v>
      </c>
      <c r="C46" s="330">
        <v>6233.3</v>
      </c>
      <c r="D46" s="275">
        <v>3.3</v>
      </c>
      <c r="E46" s="275"/>
    </row>
    <row r="47" spans="1:5" ht="29.25" customHeight="1">
      <c r="A47" s="328" t="s">
        <v>297</v>
      </c>
      <c r="B47" s="337" t="s">
        <v>298</v>
      </c>
      <c r="C47" s="330">
        <v>118.3</v>
      </c>
      <c r="D47" s="275">
        <v>1.9</v>
      </c>
      <c r="E47" s="275"/>
    </row>
    <row r="48" spans="1:5" ht="30" customHeight="1">
      <c r="A48" s="322" t="s">
        <v>243</v>
      </c>
      <c r="B48" s="338" t="s">
        <v>299</v>
      </c>
      <c r="C48" s="325">
        <v>0.7</v>
      </c>
      <c r="D48" s="275"/>
      <c r="E48" s="275"/>
    </row>
    <row r="49" spans="1:5" ht="24" customHeight="1">
      <c r="A49" s="322" t="s">
        <v>246</v>
      </c>
      <c r="B49" s="339" t="s">
        <v>300</v>
      </c>
      <c r="C49" s="340">
        <v>1574.9</v>
      </c>
      <c r="D49" s="275"/>
      <c r="E49" s="275"/>
    </row>
    <row r="50" spans="1:5" ht="17.25" customHeight="1">
      <c r="A50" s="341" t="s">
        <v>248</v>
      </c>
      <c r="B50" s="342" t="s">
        <v>209</v>
      </c>
      <c r="C50" s="332">
        <v>1574.9</v>
      </c>
      <c r="D50" s="327"/>
      <c r="E50" s="327"/>
    </row>
    <row r="51" spans="1:5" ht="36" customHeight="1">
      <c r="A51" s="322" t="s">
        <v>250</v>
      </c>
      <c r="B51" s="343" t="s">
        <v>301</v>
      </c>
      <c r="C51" s="336">
        <f>SUM(C52:C59)</f>
        <v>2198</v>
      </c>
      <c r="D51" s="275"/>
      <c r="E51" s="275"/>
    </row>
    <row r="52" spans="1:5" ht="22.5" customHeight="1">
      <c r="A52" s="322" t="s">
        <v>302</v>
      </c>
      <c r="B52" s="326" t="s">
        <v>303</v>
      </c>
      <c r="C52" s="325">
        <v>116</v>
      </c>
      <c r="D52" s="275"/>
      <c r="E52" s="275"/>
    </row>
    <row r="53" spans="1:5" ht="21" customHeight="1">
      <c r="A53" s="322" t="s">
        <v>304</v>
      </c>
      <c r="B53" s="326" t="s">
        <v>305</v>
      </c>
      <c r="C53" s="325">
        <v>204</v>
      </c>
      <c r="D53" s="275"/>
      <c r="E53" s="275"/>
    </row>
    <row r="54" spans="1:5" ht="33" customHeight="1">
      <c r="A54" s="322" t="s">
        <v>306</v>
      </c>
      <c r="B54" s="326" t="s">
        <v>307</v>
      </c>
      <c r="C54" s="325">
        <v>110</v>
      </c>
      <c r="D54" s="275"/>
      <c r="E54" s="275"/>
    </row>
    <row r="55" spans="1:5" ht="18" customHeight="1">
      <c r="A55" s="322" t="s">
        <v>308</v>
      </c>
      <c r="B55" s="326" t="s">
        <v>309</v>
      </c>
      <c r="C55" s="325">
        <v>128</v>
      </c>
      <c r="D55" s="275"/>
      <c r="E55" s="275"/>
    </row>
    <row r="56" spans="1:5" ht="24.75" customHeight="1">
      <c r="A56" s="328" t="s">
        <v>310</v>
      </c>
      <c r="B56" s="329" t="s">
        <v>311</v>
      </c>
      <c r="C56" s="330">
        <v>1290</v>
      </c>
      <c r="D56" s="275">
        <v>690</v>
      </c>
      <c r="E56" s="275"/>
    </row>
    <row r="57" spans="1:5" ht="21" customHeight="1">
      <c r="A57" s="322" t="s">
        <v>312</v>
      </c>
      <c r="B57" s="326" t="s">
        <v>313</v>
      </c>
      <c r="C57" s="325">
        <v>72</v>
      </c>
      <c r="D57" s="275"/>
      <c r="E57" s="275"/>
    </row>
    <row r="58" spans="1:5" ht="19.5" customHeight="1">
      <c r="A58" s="341" t="s">
        <v>314</v>
      </c>
      <c r="B58" s="331" t="s">
        <v>315</v>
      </c>
      <c r="C58" s="332">
        <v>103</v>
      </c>
      <c r="D58" s="327"/>
      <c r="E58" s="327"/>
    </row>
    <row r="59" spans="1:5" ht="20.25" customHeight="1">
      <c r="A59" s="341" t="s">
        <v>316</v>
      </c>
      <c r="B59" s="331" t="s">
        <v>317</v>
      </c>
      <c r="C59" s="332">
        <v>175</v>
      </c>
      <c r="D59" s="327"/>
      <c r="E59" s="327"/>
    </row>
    <row r="60" spans="1:5" ht="21" customHeight="1">
      <c r="A60" s="322" t="s">
        <v>318</v>
      </c>
      <c r="B60" s="344" t="s">
        <v>319</v>
      </c>
      <c r="C60" s="345">
        <f>C51+C49+C45+C44</f>
        <v>12432.949</v>
      </c>
      <c r="D60" s="275"/>
      <c r="E60" s="275"/>
    </row>
    <row r="61" spans="1:5" ht="15.75">
      <c r="A61" s="275"/>
      <c r="B61" s="278"/>
      <c r="C61" s="275"/>
      <c r="D61" s="275"/>
      <c r="E61" s="275"/>
    </row>
  </sheetData>
  <sheetProtection/>
  <mergeCells count="1"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0"/>
  <sheetViews>
    <sheetView zoomScalePageLayoutView="0" workbookViewId="0" topLeftCell="C66">
      <selection activeCell="D72" sqref="D72"/>
    </sheetView>
  </sheetViews>
  <sheetFormatPr defaultColWidth="17.28125" defaultRowHeight="15" customHeight="1"/>
  <cols>
    <col min="1" max="2" width="9.140625" style="0" hidden="1" customWidth="1"/>
    <col min="3" max="3" width="4.421875" style="0" customWidth="1"/>
    <col min="4" max="4" width="47.00390625" style="0" customWidth="1"/>
    <col min="5" max="5" width="9.421875" style="0" customWidth="1"/>
    <col min="6" max="6" width="10.8515625" style="0" customWidth="1"/>
    <col min="7" max="7" width="10.00390625" style="0" customWidth="1"/>
    <col min="8" max="8" width="9.00390625" style="0" customWidth="1"/>
    <col min="9" max="9" width="9.57421875" style="0" customWidth="1"/>
    <col min="10" max="10" width="9.8515625" style="0" customWidth="1"/>
    <col min="11" max="11" width="8.7109375" style="0" customWidth="1"/>
    <col min="12" max="12" width="9.421875" style="0" customWidth="1"/>
    <col min="13" max="13" width="8.7109375" style="0" customWidth="1"/>
    <col min="14" max="14" width="8.28125" style="0" customWidth="1"/>
    <col min="15" max="15" width="7.57421875" style="0" customWidth="1"/>
    <col min="16" max="16" width="7.28125" style="0" customWidth="1"/>
    <col min="17" max="17" width="8.28125" style="0" customWidth="1"/>
    <col min="18" max="18" width="8.8515625" style="0" customWidth="1"/>
    <col min="19" max="19" width="7.57421875" style="0" customWidth="1"/>
    <col min="20" max="20" width="5.8515625" style="0" customWidth="1"/>
    <col min="21" max="21" width="8.421875" style="0" customWidth="1"/>
    <col min="22" max="22" width="7.57421875" style="0" customWidth="1"/>
    <col min="23" max="23" width="7.7109375" style="0" customWidth="1"/>
    <col min="24" max="24" width="6.57421875" style="0" customWidth="1"/>
    <col min="25" max="26" width="8.00390625" style="0" customWidth="1"/>
  </cols>
  <sheetData>
    <row r="1" spans="1:26" ht="15.75" customHeight="1" hidden="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</row>
    <row r="2" spans="1:26" ht="15.75" customHeight="1" hidden="1">
      <c r="A2" s="1"/>
      <c r="B2" s="1"/>
      <c r="C2" s="1"/>
      <c r="D2" s="1"/>
      <c r="E2" s="1"/>
      <c r="F2" s="1"/>
      <c r="G2" s="1"/>
      <c r="H2" s="441"/>
      <c r="I2" s="442"/>
      <c r="J2" s="442"/>
      <c r="K2" s="442"/>
      <c r="L2" s="44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</row>
    <row r="3" spans="1:26" ht="15.75" customHeight="1" hidden="1">
      <c r="A3" s="1"/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 t="s">
        <v>0</v>
      </c>
      <c r="S4" s="3"/>
      <c r="T4" s="3"/>
      <c r="U4" s="3"/>
      <c r="V4" s="3"/>
      <c r="W4" s="1"/>
      <c r="X4" s="1"/>
      <c r="Y4" s="4"/>
      <c r="Z4" s="4"/>
    </row>
    <row r="5" spans="1:26" ht="12.75" customHeight="1">
      <c r="A5" s="1"/>
      <c r="B5" s="1"/>
      <c r="C5" s="9" t="s">
        <v>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" t="s">
        <v>3</v>
      </c>
      <c r="S5" s="7"/>
      <c r="T5" s="7"/>
      <c r="U5" s="7"/>
      <c r="V5" s="7"/>
      <c r="W5" s="7"/>
      <c r="X5" s="7"/>
      <c r="Y5" s="4"/>
      <c r="Z5" s="4"/>
    </row>
    <row r="6" spans="1:26" ht="12.75" customHeight="1">
      <c r="A6" s="1"/>
      <c r="B6" s="1"/>
      <c r="C6" s="1"/>
      <c r="D6" s="1"/>
      <c r="E6" s="443" t="s">
        <v>5</v>
      </c>
      <c r="F6" s="442"/>
      <c r="G6" s="442"/>
      <c r="H6" s="442"/>
      <c r="I6" s="442"/>
      <c r="J6" s="442"/>
      <c r="K6" s="442"/>
      <c r="L6" s="1"/>
      <c r="M6" s="1"/>
      <c r="N6" s="1"/>
      <c r="O6" s="1"/>
      <c r="P6" s="1"/>
      <c r="Q6" s="1"/>
      <c r="R6" s="3" t="s">
        <v>7</v>
      </c>
      <c r="S6" s="3"/>
      <c r="T6" s="3"/>
      <c r="U6" s="3"/>
      <c r="V6" s="3"/>
      <c r="W6" s="1"/>
      <c r="X6" s="1"/>
      <c r="Y6" s="4"/>
      <c r="Z6" s="4"/>
    </row>
    <row r="7" spans="1:26" ht="12.75" customHeight="1">
      <c r="A7" s="1"/>
      <c r="B7" s="1"/>
      <c r="C7" s="1"/>
      <c r="D7" s="1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3" t="s">
        <v>8</v>
      </c>
      <c r="S7" s="1"/>
      <c r="T7" s="1"/>
      <c r="U7" s="1"/>
      <c r="V7" s="3"/>
      <c r="W7" s="1"/>
      <c r="X7" s="1"/>
      <c r="Y7" s="4"/>
      <c r="Z7" s="4"/>
    </row>
    <row r="8" spans="1:26" ht="12.75" customHeight="1">
      <c r="A8" s="1"/>
      <c r="B8" s="1"/>
      <c r="C8" s="1"/>
      <c r="D8" s="1"/>
      <c r="E8" s="5"/>
      <c r="F8" s="5"/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3" t="s">
        <v>11</v>
      </c>
      <c r="S8" s="3"/>
      <c r="T8" s="7"/>
      <c r="U8" s="8"/>
      <c r="V8" s="3"/>
      <c r="W8" s="1"/>
      <c r="X8" s="1"/>
      <c r="Y8" s="4"/>
      <c r="Z8" s="4"/>
    </row>
    <row r="9" spans="1:26" ht="12.75" customHeight="1">
      <c r="A9" s="1"/>
      <c r="B9" s="1"/>
      <c r="C9" s="1"/>
      <c r="D9" s="1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  <c r="R9" s="3" t="s">
        <v>10</v>
      </c>
      <c r="S9" s="3"/>
      <c r="T9" s="7"/>
      <c r="U9" s="8"/>
      <c r="V9" s="3"/>
      <c r="W9" s="1"/>
      <c r="X9" s="1"/>
      <c r="Y9" s="4"/>
      <c r="Z9" s="4"/>
    </row>
    <row r="10" spans="1:26" ht="12.75" customHeight="1">
      <c r="A10" s="1"/>
      <c r="B10" s="1"/>
      <c r="C10" s="1"/>
      <c r="D10" s="1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3"/>
      <c r="S10" s="3"/>
      <c r="T10" s="3"/>
      <c r="U10" s="3"/>
      <c r="V10" s="3"/>
      <c r="W10" s="1"/>
      <c r="X10" s="1"/>
      <c r="Y10" s="4"/>
      <c r="Z10" s="4"/>
    </row>
    <row r="11" spans="1:26" ht="12.75" customHeight="1">
      <c r="A11" s="1"/>
      <c r="B11" s="1"/>
      <c r="C11" s="1"/>
      <c r="D11" s="1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3"/>
      <c r="S11" s="3"/>
      <c r="T11" s="3"/>
      <c r="U11" s="3"/>
      <c r="V11" s="3"/>
      <c r="W11" s="1"/>
      <c r="X11" s="1"/>
      <c r="Y11" s="4"/>
      <c r="Z11" s="4"/>
    </row>
    <row r="12" spans="1:26" ht="13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12</v>
      </c>
      <c r="V12" s="1"/>
      <c r="W12" s="1"/>
      <c r="X12" s="1"/>
      <c r="Y12" s="4"/>
      <c r="Z12" s="4"/>
    </row>
    <row r="13" spans="1:26" ht="12.75" customHeight="1">
      <c r="A13" s="1"/>
      <c r="B13" s="1"/>
      <c r="C13" s="444" t="s">
        <v>16</v>
      </c>
      <c r="D13" s="447" t="s">
        <v>13</v>
      </c>
      <c r="E13" s="431" t="s">
        <v>14</v>
      </c>
      <c r="F13" s="424" t="s">
        <v>15</v>
      </c>
      <c r="G13" s="425"/>
      <c r="H13" s="426"/>
      <c r="I13" s="450" t="s">
        <v>17</v>
      </c>
      <c r="J13" s="434" t="s">
        <v>15</v>
      </c>
      <c r="K13" s="435"/>
      <c r="L13" s="435"/>
      <c r="M13" s="431" t="s">
        <v>18</v>
      </c>
      <c r="N13" s="424" t="s">
        <v>15</v>
      </c>
      <c r="O13" s="425"/>
      <c r="P13" s="426"/>
      <c r="Q13" s="438" t="s">
        <v>19</v>
      </c>
      <c r="R13" s="424" t="s">
        <v>15</v>
      </c>
      <c r="S13" s="425"/>
      <c r="T13" s="425"/>
      <c r="U13" s="431" t="s">
        <v>20</v>
      </c>
      <c r="V13" s="424" t="s">
        <v>15</v>
      </c>
      <c r="W13" s="425"/>
      <c r="X13" s="426"/>
      <c r="Y13" s="4"/>
      <c r="Z13" s="4"/>
    </row>
    <row r="14" spans="1:26" ht="12.75" customHeight="1">
      <c r="A14" s="1"/>
      <c r="B14" s="1"/>
      <c r="C14" s="445"/>
      <c r="D14" s="448"/>
      <c r="E14" s="432"/>
      <c r="F14" s="427" t="s">
        <v>21</v>
      </c>
      <c r="G14" s="428"/>
      <c r="H14" s="429" t="s">
        <v>22</v>
      </c>
      <c r="I14" s="439"/>
      <c r="J14" s="427" t="s">
        <v>21</v>
      </c>
      <c r="K14" s="428"/>
      <c r="L14" s="436" t="s">
        <v>22</v>
      </c>
      <c r="M14" s="432"/>
      <c r="N14" s="427" t="s">
        <v>21</v>
      </c>
      <c r="O14" s="428"/>
      <c r="P14" s="429" t="s">
        <v>22</v>
      </c>
      <c r="Q14" s="439"/>
      <c r="R14" s="427" t="s">
        <v>21</v>
      </c>
      <c r="S14" s="428"/>
      <c r="T14" s="436" t="s">
        <v>22</v>
      </c>
      <c r="U14" s="432"/>
      <c r="V14" s="427" t="s">
        <v>21</v>
      </c>
      <c r="W14" s="428"/>
      <c r="X14" s="429" t="s">
        <v>22</v>
      </c>
      <c r="Y14" s="4"/>
      <c r="Z14" s="4"/>
    </row>
    <row r="15" spans="1:26" ht="51.75" customHeight="1" thickBot="1">
      <c r="A15" s="1"/>
      <c r="B15" s="1"/>
      <c r="C15" s="446"/>
      <c r="D15" s="449"/>
      <c r="E15" s="433"/>
      <c r="F15" s="11" t="s">
        <v>14</v>
      </c>
      <c r="G15" s="11" t="s">
        <v>23</v>
      </c>
      <c r="H15" s="430"/>
      <c r="I15" s="440"/>
      <c r="J15" s="11" t="s">
        <v>14</v>
      </c>
      <c r="K15" s="11" t="s">
        <v>23</v>
      </c>
      <c r="L15" s="437"/>
      <c r="M15" s="433"/>
      <c r="N15" s="11" t="s">
        <v>14</v>
      </c>
      <c r="O15" s="11" t="s">
        <v>23</v>
      </c>
      <c r="P15" s="430"/>
      <c r="Q15" s="440"/>
      <c r="R15" s="11" t="s">
        <v>14</v>
      </c>
      <c r="S15" s="11" t="s">
        <v>23</v>
      </c>
      <c r="T15" s="437"/>
      <c r="U15" s="433"/>
      <c r="V15" s="11" t="s">
        <v>14</v>
      </c>
      <c r="W15" s="11" t="s">
        <v>23</v>
      </c>
      <c r="X15" s="430"/>
      <c r="Y15" s="4"/>
      <c r="Z15" s="4"/>
    </row>
    <row r="16" spans="1:26" ht="12.75" customHeight="1">
      <c r="A16" s="1"/>
      <c r="B16" s="1"/>
      <c r="C16" s="14">
        <v>1</v>
      </c>
      <c r="D16" s="15" t="s">
        <v>24</v>
      </c>
      <c r="E16" s="106">
        <f>SUM(E17:E18)</f>
        <v>77.214</v>
      </c>
      <c r="F16" s="17">
        <f aca="true" t="shared" si="0" ref="F16:H17">J16+N16+R16+V16</f>
        <v>2.214</v>
      </c>
      <c r="G16" s="18">
        <f t="shared" si="0"/>
        <v>1.348</v>
      </c>
      <c r="H16" s="105">
        <f t="shared" si="0"/>
        <v>75</v>
      </c>
      <c r="I16" s="19">
        <f>SUM(I17:I18)</f>
        <v>77.214</v>
      </c>
      <c r="J16" s="19">
        <f>SUM(J17:J18)</f>
        <v>2.214</v>
      </c>
      <c r="K16" s="19">
        <f>SUM(K17:K18)</f>
        <v>1.348</v>
      </c>
      <c r="L16" s="30">
        <f>SUM(L17:L18)</f>
        <v>75</v>
      </c>
      <c r="M16" s="250"/>
      <c r="N16" s="21"/>
      <c r="O16" s="21"/>
      <c r="P16" s="251"/>
      <c r="Q16" s="19"/>
      <c r="R16" s="18"/>
      <c r="S16" s="18"/>
      <c r="T16" s="20"/>
      <c r="U16" s="250"/>
      <c r="V16" s="21"/>
      <c r="W16" s="21"/>
      <c r="X16" s="251"/>
      <c r="Y16" s="4"/>
      <c r="Z16" s="4"/>
    </row>
    <row r="17" spans="1:26" ht="12.75" customHeight="1">
      <c r="A17" s="1"/>
      <c r="B17" s="1"/>
      <c r="C17" s="22">
        <v>2</v>
      </c>
      <c r="D17" s="22" t="s">
        <v>25</v>
      </c>
      <c r="E17" s="104">
        <f>I17+M17+Q17+U17</f>
        <v>76.765</v>
      </c>
      <c r="F17" s="23">
        <f t="shared" si="0"/>
        <v>1.765</v>
      </c>
      <c r="G17" s="24">
        <f t="shared" si="0"/>
        <v>1.348</v>
      </c>
      <c r="H17" s="109">
        <f t="shared" si="0"/>
        <v>75</v>
      </c>
      <c r="I17" s="25">
        <f>J17+L17</f>
        <v>76.765</v>
      </c>
      <c r="J17" s="24">
        <v>1.765</v>
      </c>
      <c r="K17" s="26">
        <v>1.348</v>
      </c>
      <c r="L17" s="27">
        <v>75</v>
      </c>
      <c r="M17" s="104"/>
      <c r="N17" s="24"/>
      <c r="O17" s="26"/>
      <c r="P17" s="109"/>
      <c r="Q17" s="25"/>
      <c r="R17" s="24"/>
      <c r="S17" s="24"/>
      <c r="T17" s="27"/>
      <c r="U17" s="104"/>
      <c r="V17" s="24"/>
      <c r="W17" s="24"/>
      <c r="X17" s="109"/>
      <c r="Y17" s="4"/>
      <c r="Z17" s="4"/>
    </row>
    <row r="18" spans="1:26" s="207" customFormat="1" ht="12.75" customHeight="1">
      <c r="A18" s="1"/>
      <c r="B18" s="1"/>
      <c r="C18" s="22">
        <v>3</v>
      </c>
      <c r="D18" s="22" t="s">
        <v>116</v>
      </c>
      <c r="E18" s="104">
        <f>I18+M18+Q18+U18</f>
        <v>0.449</v>
      </c>
      <c r="F18" s="23">
        <f>J18+N18+R18+V18</f>
        <v>0.449</v>
      </c>
      <c r="G18" s="24"/>
      <c r="H18" s="109"/>
      <c r="I18" s="25">
        <f>J18+L18</f>
        <v>0.449</v>
      </c>
      <c r="J18" s="24">
        <v>0.449</v>
      </c>
      <c r="K18" s="26"/>
      <c r="L18" s="208"/>
      <c r="M18" s="104"/>
      <c r="N18" s="24"/>
      <c r="O18" s="26"/>
      <c r="P18" s="109"/>
      <c r="Q18" s="25"/>
      <c r="R18" s="24"/>
      <c r="S18" s="24"/>
      <c r="T18" s="27"/>
      <c r="U18" s="104"/>
      <c r="V18" s="24"/>
      <c r="W18" s="24"/>
      <c r="X18" s="109"/>
      <c r="Y18" s="48"/>
      <c r="Z18" s="48"/>
    </row>
    <row r="19" spans="1:26" s="207" customFormat="1" ht="12.75" customHeight="1">
      <c r="A19" s="1"/>
      <c r="B19" s="1"/>
      <c r="C19" s="22">
        <v>4</v>
      </c>
      <c r="D19" s="210" t="s">
        <v>118</v>
      </c>
      <c r="E19" s="243">
        <f aca="true" t="shared" si="1" ref="E19:E25">I19+M19+Q19+U19</f>
        <v>-275.548</v>
      </c>
      <c r="F19" s="212">
        <f aca="true" t="shared" si="2" ref="F19:F25">J19+N19+R19+V19</f>
        <v>-275.548</v>
      </c>
      <c r="G19" s="24"/>
      <c r="H19" s="109"/>
      <c r="I19" s="137">
        <f>I20+I21+I22</f>
        <v>-272.948</v>
      </c>
      <c r="J19" s="137">
        <f>J20+J21+J22</f>
        <v>-272.948</v>
      </c>
      <c r="K19" s="26"/>
      <c r="L19" s="208"/>
      <c r="M19" s="243">
        <f>M23</f>
        <v>-2.6</v>
      </c>
      <c r="N19" s="243">
        <f>N23</f>
        <v>-2.6</v>
      </c>
      <c r="O19" s="26"/>
      <c r="P19" s="109"/>
      <c r="Q19" s="25"/>
      <c r="R19" s="24"/>
      <c r="S19" s="24"/>
      <c r="T19" s="27"/>
      <c r="U19" s="104"/>
      <c r="V19" s="24"/>
      <c r="W19" s="24"/>
      <c r="X19" s="109"/>
      <c r="Y19" s="48"/>
      <c r="Z19" s="48"/>
    </row>
    <row r="20" spans="1:26" s="207" customFormat="1" ht="12.75" customHeight="1">
      <c r="A20" s="1"/>
      <c r="B20" s="1"/>
      <c r="C20" s="22">
        <v>5</v>
      </c>
      <c r="D20" s="211" t="s">
        <v>119</v>
      </c>
      <c r="E20" s="104">
        <f t="shared" si="1"/>
        <v>-290</v>
      </c>
      <c r="F20" s="23">
        <f t="shared" si="2"/>
        <v>-290</v>
      </c>
      <c r="G20" s="24"/>
      <c r="H20" s="109"/>
      <c r="I20" s="25">
        <f aca="true" t="shared" si="3" ref="I20:I26">J20+L20</f>
        <v>-290</v>
      </c>
      <c r="J20" s="24">
        <v>-290</v>
      </c>
      <c r="K20" s="26"/>
      <c r="L20" s="208"/>
      <c r="M20" s="104"/>
      <c r="N20" s="25"/>
      <c r="O20" s="26"/>
      <c r="P20" s="109"/>
      <c r="Q20" s="25"/>
      <c r="R20" s="24"/>
      <c r="S20" s="24"/>
      <c r="T20" s="27"/>
      <c r="U20" s="104"/>
      <c r="V20" s="24"/>
      <c r="W20" s="24"/>
      <c r="X20" s="109"/>
      <c r="Y20" s="48"/>
      <c r="Z20" s="48"/>
    </row>
    <row r="21" spans="1:26" s="207" customFormat="1" ht="12.75" customHeight="1">
      <c r="A21" s="1"/>
      <c r="B21" s="1"/>
      <c r="C21" s="22">
        <v>6</v>
      </c>
      <c r="D21" s="211" t="s">
        <v>120</v>
      </c>
      <c r="E21" s="104">
        <f t="shared" si="1"/>
        <v>2.052</v>
      </c>
      <c r="F21" s="23">
        <f t="shared" si="2"/>
        <v>2.052</v>
      </c>
      <c r="G21" s="24"/>
      <c r="H21" s="109"/>
      <c r="I21" s="208">
        <f t="shared" si="3"/>
        <v>2.052</v>
      </c>
      <c r="J21" s="24">
        <v>2.052</v>
      </c>
      <c r="K21" s="26"/>
      <c r="L21" s="208"/>
      <c r="M21" s="104"/>
      <c r="N21" s="25"/>
      <c r="O21" s="26"/>
      <c r="P21" s="109"/>
      <c r="Q21" s="25"/>
      <c r="R21" s="24"/>
      <c r="S21" s="24"/>
      <c r="T21" s="27"/>
      <c r="U21" s="104"/>
      <c r="V21" s="24"/>
      <c r="W21" s="24"/>
      <c r="X21" s="109"/>
      <c r="Y21" s="48"/>
      <c r="Z21" s="48"/>
    </row>
    <row r="22" spans="1:26" s="207" customFormat="1" ht="12.75" customHeight="1">
      <c r="A22" s="1"/>
      <c r="B22" s="1"/>
      <c r="C22" s="22">
        <v>7</v>
      </c>
      <c r="D22" s="211" t="s">
        <v>121</v>
      </c>
      <c r="E22" s="104">
        <f t="shared" si="1"/>
        <v>15</v>
      </c>
      <c r="F22" s="23">
        <f t="shared" si="2"/>
        <v>15</v>
      </c>
      <c r="G22" s="24"/>
      <c r="H22" s="109"/>
      <c r="I22" s="208">
        <f t="shared" si="3"/>
        <v>15</v>
      </c>
      <c r="J22" s="53">
        <v>15</v>
      </c>
      <c r="K22" s="26"/>
      <c r="L22" s="208"/>
      <c r="M22" s="104"/>
      <c r="N22" s="25"/>
      <c r="O22" s="26"/>
      <c r="P22" s="109"/>
      <c r="Q22" s="25"/>
      <c r="R22" s="24"/>
      <c r="S22" s="24"/>
      <c r="T22" s="27"/>
      <c r="U22" s="104"/>
      <c r="V22" s="24"/>
      <c r="W22" s="24"/>
      <c r="X22" s="109"/>
      <c r="Y22" s="48"/>
      <c r="Z22" s="48"/>
    </row>
    <row r="23" spans="1:26" s="221" customFormat="1" ht="24.75" customHeight="1">
      <c r="A23" s="1"/>
      <c r="B23" s="1"/>
      <c r="C23" s="22">
        <v>8</v>
      </c>
      <c r="D23" s="270" t="s">
        <v>132</v>
      </c>
      <c r="E23" s="104">
        <f t="shared" si="1"/>
        <v>-2.6</v>
      </c>
      <c r="F23" s="23">
        <f t="shared" si="2"/>
        <v>-2.6</v>
      </c>
      <c r="G23" s="24"/>
      <c r="H23" s="109"/>
      <c r="I23" s="208"/>
      <c r="J23" s="78"/>
      <c r="K23" s="271"/>
      <c r="L23" s="208"/>
      <c r="M23" s="269">
        <f>N23+P23</f>
        <v>-2.6</v>
      </c>
      <c r="N23" s="25">
        <v>-2.6</v>
      </c>
      <c r="O23" s="26"/>
      <c r="P23" s="109"/>
      <c r="Q23" s="25"/>
      <c r="R23" s="24"/>
      <c r="S23" s="24"/>
      <c r="T23" s="27"/>
      <c r="U23" s="104"/>
      <c r="V23" s="24"/>
      <c r="W23" s="24"/>
      <c r="X23" s="109"/>
      <c r="Y23" s="48"/>
      <c r="Z23" s="48"/>
    </row>
    <row r="24" spans="1:26" s="418" customFormat="1" ht="12.75" customHeight="1">
      <c r="A24" s="1"/>
      <c r="B24" s="1"/>
      <c r="C24" s="22">
        <v>9</v>
      </c>
      <c r="D24" s="419" t="s">
        <v>395</v>
      </c>
      <c r="E24" s="243">
        <f t="shared" si="1"/>
        <v>40</v>
      </c>
      <c r="F24" s="212">
        <f t="shared" si="2"/>
        <v>40</v>
      </c>
      <c r="G24" s="136"/>
      <c r="H24" s="244"/>
      <c r="I24" s="213">
        <f>I25</f>
        <v>40</v>
      </c>
      <c r="J24" s="129">
        <f>J25</f>
        <v>40</v>
      </c>
      <c r="K24" s="271"/>
      <c r="L24" s="208"/>
      <c r="M24" s="269"/>
      <c r="N24" s="25"/>
      <c r="O24" s="26"/>
      <c r="P24" s="109"/>
      <c r="Q24" s="25"/>
      <c r="R24" s="24"/>
      <c r="S24" s="24"/>
      <c r="T24" s="27"/>
      <c r="U24" s="104"/>
      <c r="V24" s="24"/>
      <c r="W24" s="24"/>
      <c r="X24" s="109"/>
      <c r="Y24" s="48"/>
      <c r="Z24" s="48"/>
    </row>
    <row r="25" spans="1:26" s="207" customFormat="1" ht="12.75" customHeight="1">
      <c r="A25" s="1"/>
      <c r="B25" s="1"/>
      <c r="C25" s="22">
        <v>10</v>
      </c>
      <c r="D25" s="211" t="s">
        <v>122</v>
      </c>
      <c r="E25" s="104">
        <f t="shared" si="1"/>
        <v>40</v>
      </c>
      <c r="F25" s="23">
        <f t="shared" si="2"/>
        <v>40</v>
      </c>
      <c r="G25" s="24"/>
      <c r="H25" s="109"/>
      <c r="I25" s="208">
        <f t="shared" si="3"/>
        <v>40</v>
      </c>
      <c r="J25" s="65">
        <v>40</v>
      </c>
      <c r="K25" s="26"/>
      <c r="L25" s="208"/>
      <c r="M25" s="104"/>
      <c r="N25" s="25"/>
      <c r="O25" s="26"/>
      <c r="P25" s="109"/>
      <c r="Q25" s="25"/>
      <c r="R25" s="24"/>
      <c r="S25" s="24"/>
      <c r="T25" s="27"/>
      <c r="U25" s="104"/>
      <c r="V25" s="24"/>
      <c r="W25" s="24"/>
      <c r="X25" s="109"/>
      <c r="Y25" s="48"/>
      <c r="Z25" s="48"/>
    </row>
    <row r="26" spans="1:26" ht="12.75" customHeight="1">
      <c r="A26" s="1"/>
      <c r="B26" s="1"/>
      <c r="C26" s="28">
        <v>11</v>
      </c>
      <c r="D26" s="29" t="s">
        <v>26</v>
      </c>
      <c r="E26" s="106">
        <f>I26+M26+Q26+U26</f>
        <v>694.9</v>
      </c>
      <c r="F26" s="18">
        <f>J26+N26+R26+V26</f>
        <v>-3.0999999999999996</v>
      </c>
      <c r="G26" s="18"/>
      <c r="H26" s="105">
        <f>L26+P26+T26+X26</f>
        <v>698</v>
      </c>
      <c r="I26" s="213">
        <f t="shared" si="3"/>
        <v>4.9</v>
      </c>
      <c r="J26" s="18">
        <f>J27+J29</f>
        <v>-3.0999999999999996</v>
      </c>
      <c r="K26" s="18"/>
      <c r="L26" s="20">
        <f>L27</f>
        <v>8</v>
      </c>
      <c r="M26" s="106">
        <f>N26+P26</f>
        <v>690</v>
      </c>
      <c r="N26" s="16"/>
      <c r="O26" s="24"/>
      <c r="P26" s="105">
        <f>P27</f>
        <v>690</v>
      </c>
      <c r="Q26" s="25"/>
      <c r="R26" s="24"/>
      <c r="S26" s="24"/>
      <c r="T26" s="27"/>
      <c r="U26" s="104"/>
      <c r="V26" s="24"/>
      <c r="W26" s="24"/>
      <c r="X26" s="109"/>
      <c r="Y26" s="4"/>
      <c r="Z26" s="4"/>
    </row>
    <row r="27" spans="1:26" ht="13.5" customHeight="1">
      <c r="A27" s="1"/>
      <c r="B27" s="1"/>
      <c r="C27" s="28">
        <v>12</v>
      </c>
      <c r="D27" s="32" t="s">
        <v>28</v>
      </c>
      <c r="E27" s="104">
        <f>I27+M27+Q27+U27</f>
        <v>690</v>
      </c>
      <c r="F27" s="24">
        <f>J27+N27+R27+V27</f>
        <v>-8</v>
      </c>
      <c r="G27" s="24"/>
      <c r="H27" s="109">
        <f>L27+P27+T27+X27</f>
        <v>698</v>
      </c>
      <c r="I27" s="208"/>
      <c r="J27" s="24">
        <v>-8</v>
      </c>
      <c r="K27" s="24"/>
      <c r="L27" s="27">
        <v>8</v>
      </c>
      <c r="M27" s="104">
        <f>N27+P27</f>
        <v>690</v>
      </c>
      <c r="N27" s="24"/>
      <c r="O27" s="24"/>
      <c r="P27" s="109">
        <f>P28</f>
        <v>690</v>
      </c>
      <c r="Q27" s="25"/>
      <c r="R27" s="24"/>
      <c r="S27" s="24"/>
      <c r="T27" s="27"/>
      <c r="U27" s="104"/>
      <c r="V27" s="24"/>
      <c r="W27" s="24"/>
      <c r="X27" s="109"/>
      <c r="Y27" s="4"/>
      <c r="Z27" s="4"/>
    </row>
    <row r="28" spans="1:26" ht="13.5" customHeight="1">
      <c r="A28" s="1"/>
      <c r="B28" s="1"/>
      <c r="C28" s="28">
        <v>13</v>
      </c>
      <c r="D28" s="35" t="s">
        <v>29</v>
      </c>
      <c r="E28" s="104">
        <f aca="true" t="shared" si="4" ref="E28:E53">I28+M28+Q28+U28</f>
        <v>690</v>
      </c>
      <c r="F28" s="24"/>
      <c r="G28" s="24"/>
      <c r="H28" s="109">
        <f>L28+P28+T28+X28</f>
        <v>690</v>
      </c>
      <c r="I28" s="208"/>
      <c r="J28" s="24"/>
      <c r="K28" s="24"/>
      <c r="L28" s="27"/>
      <c r="M28" s="104">
        <f>N28+P28</f>
        <v>690</v>
      </c>
      <c r="N28" s="24"/>
      <c r="O28" s="24"/>
      <c r="P28" s="258">
        <v>690</v>
      </c>
      <c r="Q28" s="25"/>
      <c r="R28" s="24"/>
      <c r="S28" s="24"/>
      <c r="T28" s="27"/>
      <c r="U28" s="104"/>
      <c r="V28" s="24"/>
      <c r="W28" s="24"/>
      <c r="X28" s="109"/>
      <c r="Y28" s="4"/>
      <c r="Z28" s="4"/>
    </row>
    <row r="29" spans="1:26" s="207" customFormat="1" ht="13.5" customHeight="1">
      <c r="A29" s="1"/>
      <c r="B29" s="1"/>
      <c r="C29" s="28">
        <v>14</v>
      </c>
      <c r="D29" s="209" t="s">
        <v>117</v>
      </c>
      <c r="E29" s="104">
        <f t="shared" si="4"/>
        <v>4.9</v>
      </c>
      <c r="F29" s="24">
        <f>J29+N29+R29+V29</f>
        <v>4.9</v>
      </c>
      <c r="G29" s="24"/>
      <c r="H29" s="109"/>
      <c r="I29" s="25">
        <f>J29+L29</f>
        <v>4.9</v>
      </c>
      <c r="J29" s="25">
        <v>4.9</v>
      </c>
      <c r="K29" s="25"/>
      <c r="L29" s="208"/>
      <c r="M29" s="104"/>
      <c r="N29" s="25"/>
      <c r="O29" s="25"/>
      <c r="P29" s="111"/>
      <c r="Q29" s="25"/>
      <c r="R29" s="25"/>
      <c r="S29" s="25"/>
      <c r="T29" s="208"/>
      <c r="U29" s="104"/>
      <c r="V29" s="25"/>
      <c r="W29" s="25"/>
      <c r="X29" s="215"/>
      <c r="Y29" s="48"/>
      <c r="Z29" s="48"/>
    </row>
    <row r="30" spans="1:26" s="207" customFormat="1" ht="13.5" customHeight="1">
      <c r="A30" s="1"/>
      <c r="B30" s="1"/>
      <c r="C30" s="28">
        <v>15</v>
      </c>
      <c r="D30" s="214" t="s">
        <v>123</v>
      </c>
      <c r="E30" s="243">
        <f t="shared" si="4"/>
        <v>15</v>
      </c>
      <c r="F30" s="136">
        <f>J30+N30+R30+V30</f>
        <v>15</v>
      </c>
      <c r="G30" s="136"/>
      <c r="H30" s="244"/>
      <c r="I30" s="137">
        <f>I31</f>
        <v>15</v>
      </c>
      <c r="J30" s="137">
        <f>J31</f>
        <v>15</v>
      </c>
      <c r="K30" s="25"/>
      <c r="L30" s="208"/>
      <c r="M30" s="104"/>
      <c r="N30" s="25"/>
      <c r="O30" s="25"/>
      <c r="P30" s="111"/>
      <c r="Q30" s="25"/>
      <c r="R30" s="25"/>
      <c r="S30" s="25"/>
      <c r="T30" s="208"/>
      <c r="U30" s="104"/>
      <c r="V30" s="25"/>
      <c r="W30" s="25"/>
      <c r="X30" s="215"/>
      <c r="Y30" s="48"/>
      <c r="Z30" s="48"/>
    </row>
    <row r="31" spans="1:26" s="207" customFormat="1" ht="13.5" customHeight="1">
      <c r="A31" s="1"/>
      <c r="B31" s="1"/>
      <c r="C31" s="28">
        <v>16</v>
      </c>
      <c r="D31" s="209" t="s">
        <v>124</v>
      </c>
      <c r="E31" s="104">
        <f t="shared" si="4"/>
        <v>15</v>
      </c>
      <c r="F31" s="24">
        <f>J31+N31+R31+V31</f>
        <v>15</v>
      </c>
      <c r="G31" s="24"/>
      <c r="H31" s="109"/>
      <c r="I31" s="25">
        <f>J31+L31</f>
        <v>15</v>
      </c>
      <c r="J31" s="74">
        <v>15</v>
      </c>
      <c r="K31" s="74"/>
      <c r="L31" s="208"/>
      <c r="M31" s="104"/>
      <c r="N31" s="74"/>
      <c r="O31" s="74"/>
      <c r="P31" s="111"/>
      <c r="Q31" s="25"/>
      <c r="R31" s="74"/>
      <c r="S31" s="74"/>
      <c r="T31" s="208"/>
      <c r="U31" s="104"/>
      <c r="V31" s="74"/>
      <c r="W31" s="74"/>
      <c r="X31" s="215"/>
      <c r="Y31" s="48"/>
      <c r="Z31" s="48"/>
    </row>
    <row r="32" spans="1:26" ht="12.75" customHeight="1">
      <c r="A32" s="1"/>
      <c r="B32" s="1"/>
      <c r="C32" s="28">
        <v>17</v>
      </c>
      <c r="D32" s="29" t="s">
        <v>30</v>
      </c>
      <c r="E32" s="106">
        <f t="shared" si="4"/>
        <v>58.797000000000004</v>
      </c>
      <c r="F32" s="18">
        <f aca="true" t="shared" si="5" ref="F32:F53">J32+N32+R32+V32</f>
        <v>58.797000000000004</v>
      </c>
      <c r="G32" s="18">
        <f aca="true" t="shared" si="6" ref="G32:H53">K32+O32+S32+W32</f>
        <v>8.05</v>
      </c>
      <c r="H32" s="109"/>
      <c r="I32" s="30">
        <f>SUM(I33:I37)</f>
        <v>64.43900000000001</v>
      </c>
      <c r="J32" s="81">
        <f>SUM(J33:J37)</f>
        <v>64.43900000000001</v>
      </c>
      <c r="K32" s="81">
        <f>SUM(K33:K37)</f>
        <v>2.8710000000000004</v>
      </c>
      <c r="L32" s="30"/>
      <c r="M32" s="107"/>
      <c r="N32" s="81"/>
      <c r="O32" s="81"/>
      <c r="P32" s="234"/>
      <c r="Q32" s="30">
        <f>+R32+T32</f>
        <v>-5.642</v>
      </c>
      <c r="R32" s="81">
        <f>SUM(R33:R37)</f>
        <v>-5.642</v>
      </c>
      <c r="S32" s="81">
        <f>SUM(S33:S37)</f>
        <v>-4.308000000000001</v>
      </c>
      <c r="T32" s="30"/>
      <c r="U32" s="107"/>
      <c r="V32" s="81"/>
      <c r="W32" s="19">
        <f>SUM(W33:W37)</f>
        <v>9.487</v>
      </c>
      <c r="X32" s="234"/>
      <c r="Y32" s="4"/>
      <c r="Z32" s="4"/>
    </row>
    <row r="33" spans="1:26" ht="12.75" customHeight="1">
      <c r="A33" s="1"/>
      <c r="B33" s="1"/>
      <c r="C33" s="28">
        <v>18</v>
      </c>
      <c r="D33" s="22" t="s">
        <v>32</v>
      </c>
      <c r="E33" s="104"/>
      <c r="F33" s="24"/>
      <c r="G33" s="24">
        <f t="shared" si="6"/>
        <v>9.487</v>
      </c>
      <c r="H33" s="109"/>
      <c r="I33" s="25"/>
      <c r="J33" s="65"/>
      <c r="K33" s="65"/>
      <c r="L33" s="27"/>
      <c r="M33" s="104"/>
      <c r="N33" s="65"/>
      <c r="O33" s="65"/>
      <c r="P33" s="109"/>
      <c r="Q33" s="25"/>
      <c r="R33" s="65"/>
      <c r="S33" s="65"/>
      <c r="T33" s="27"/>
      <c r="U33" s="106"/>
      <c r="V33" s="65"/>
      <c r="W33" s="218">
        <v>9.487</v>
      </c>
      <c r="X33" s="109"/>
      <c r="Y33" s="4"/>
      <c r="Z33" s="4"/>
    </row>
    <row r="34" spans="1:26" ht="12.75" customHeight="1">
      <c r="A34" s="1"/>
      <c r="B34" s="1"/>
      <c r="C34" s="28">
        <v>19</v>
      </c>
      <c r="D34" s="209" t="s">
        <v>128</v>
      </c>
      <c r="E34" s="104">
        <f t="shared" si="4"/>
        <v>-5.662</v>
      </c>
      <c r="F34" s="24">
        <f t="shared" si="5"/>
        <v>-5.662</v>
      </c>
      <c r="G34" s="24">
        <f t="shared" si="6"/>
        <v>-4.323</v>
      </c>
      <c r="H34" s="109"/>
      <c r="I34" s="25"/>
      <c r="J34" s="24"/>
      <c r="K34" s="24"/>
      <c r="L34" s="27"/>
      <c r="M34" s="104"/>
      <c r="N34" s="24"/>
      <c r="O34" s="24"/>
      <c r="P34" s="109"/>
      <c r="Q34" s="25">
        <f>R34+T34</f>
        <v>-5.662</v>
      </c>
      <c r="R34" s="24">
        <v>-5.662</v>
      </c>
      <c r="S34" s="24">
        <v>-4.323</v>
      </c>
      <c r="T34" s="27"/>
      <c r="U34" s="106"/>
      <c r="V34" s="24"/>
      <c r="W34" s="24"/>
      <c r="X34" s="109"/>
      <c r="Y34" s="4"/>
      <c r="Z34" s="4"/>
    </row>
    <row r="35" spans="1:26" s="207" customFormat="1" ht="12.75" customHeight="1">
      <c r="A35" s="1"/>
      <c r="B35" s="1"/>
      <c r="C35" s="28">
        <v>20</v>
      </c>
      <c r="D35" s="209" t="s">
        <v>127</v>
      </c>
      <c r="E35" s="104">
        <f t="shared" si="4"/>
        <v>60</v>
      </c>
      <c r="F35" s="24">
        <f t="shared" si="5"/>
        <v>60</v>
      </c>
      <c r="G35" s="24"/>
      <c r="H35" s="109"/>
      <c r="I35" s="25">
        <f aca="true" t="shared" si="7" ref="I35:I86">J35+L35</f>
        <v>60</v>
      </c>
      <c r="J35" s="24">
        <v>60</v>
      </c>
      <c r="K35" s="24"/>
      <c r="L35" s="27"/>
      <c r="M35" s="104"/>
      <c r="N35" s="24"/>
      <c r="O35" s="24"/>
      <c r="P35" s="109"/>
      <c r="Q35" s="25"/>
      <c r="R35" s="24"/>
      <c r="S35" s="24"/>
      <c r="T35" s="27"/>
      <c r="U35" s="106"/>
      <c r="V35" s="24"/>
      <c r="W35" s="24"/>
      <c r="X35" s="109"/>
      <c r="Y35" s="48"/>
      <c r="Z35" s="48"/>
    </row>
    <row r="36" spans="1:26" ht="12.75" customHeight="1">
      <c r="A36" s="1"/>
      <c r="B36" s="1"/>
      <c r="C36" s="28">
        <v>21</v>
      </c>
      <c r="D36" s="22" t="s">
        <v>35</v>
      </c>
      <c r="E36" s="104">
        <f t="shared" si="4"/>
        <v>3.791</v>
      </c>
      <c r="F36" s="24">
        <f t="shared" si="5"/>
        <v>3.791</v>
      </c>
      <c r="G36" s="24">
        <f t="shared" si="6"/>
        <v>2.3760000000000003</v>
      </c>
      <c r="H36" s="109"/>
      <c r="I36" s="219">
        <f t="shared" si="7"/>
        <v>3.771</v>
      </c>
      <c r="J36" s="24">
        <v>3.771</v>
      </c>
      <c r="K36" s="24">
        <v>2.361</v>
      </c>
      <c r="L36" s="27"/>
      <c r="M36" s="104"/>
      <c r="N36" s="24"/>
      <c r="O36" s="24"/>
      <c r="P36" s="109"/>
      <c r="Q36" s="25">
        <f>R36+T36</f>
        <v>0.02</v>
      </c>
      <c r="R36" s="24">
        <v>0.02</v>
      </c>
      <c r="S36" s="24">
        <v>0.015</v>
      </c>
      <c r="T36" s="27"/>
      <c r="U36" s="106"/>
      <c r="V36" s="24"/>
      <c r="W36" s="24"/>
      <c r="X36" s="109"/>
      <c r="Y36" s="4"/>
      <c r="Z36" s="4"/>
    </row>
    <row r="37" spans="1:26" ht="12.75" customHeight="1">
      <c r="A37" s="1"/>
      <c r="B37" s="1"/>
      <c r="C37" s="28">
        <v>22</v>
      </c>
      <c r="D37" s="211" t="s">
        <v>129</v>
      </c>
      <c r="E37" s="104">
        <f t="shared" si="4"/>
        <v>0.668</v>
      </c>
      <c r="F37" s="24">
        <f t="shared" si="5"/>
        <v>0.668</v>
      </c>
      <c r="G37" s="24">
        <f t="shared" si="6"/>
        <v>0.51</v>
      </c>
      <c r="H37" s="109"/>
      <c r="I37" s="219">
        <f t="shared" si="7"/>
        <v>0.668</v>
      </c>
      <c r="J37" s="24">
        <v>0.668</v>
      </c>
      <c r="K37" s="24">
        <v>0.51</v>
      </c>
      <c r="L37" s="27"/>
      <c r="M37" s="104"/>
      <c r="N37" s="24"/>
      <c r="O37" s="24"/>
      <c r="P37" s="109"/>
      <c r="Q37" s="25"/>
      <c r="R37" s="24"/>
      <c r="S37" s="24"/>
      <c r="T37" s="27"/>
      <c r="U37" s="106"/>
      <c r="V37" s="24"/>
      <c r="W37" s="24"/>
      <c r="X37" s="109"/>
      <c r="Y37" s="4"/>
      <c r="Z37" s="4"/>
    </row>
    <row r="38" spans="1:26" s="221" customFormat="1" ht="12.75" customHeight="1">
      <c r="A38" s="1"/>
      <c r="B38" s="1"/>
      <c r="C38" s="28">
        <v>23</v>
      </c>
      <c r="D38" s="210" t="s">
        <v>130</v>
      </c>
      <c r="E38" s="243">
        <f t="shared" si="4"/>
        <v>25</v>
      </c>
      <c r="F38" s="136">
        <f t="shared" si="5"/>
        <v>25</v>
      </c>
      <c r="G38" s="136">
        <f t="shared" si="6"/>
        <v>19.1</v>
      </c>
      <c r="H38" s="244"/>
      <c r="I38" s="137"/>
      <c r="J38" s="136"/>
      <c r="K38" s="136"/>
      <c r="L38" s="272"/>
      <c r="M38" s="243">
        <f>N38+P38</f>
        <v>25</v>
      </c>
      <c r="N38" s="136">
        <v>25</v>
      </c>
      <c r="O38" s="136">
        <v>19.1</v>
      </c>
      <c r="P38" s="244"/>
      <c r="Q38" s="25"/>
      <c r="R38" s="24"/>
      <c r="S38" s="24"/>
      <c r="T38" s="27"/>
      <c r="U38" s="106"/>
      <c r="V38" s="24"/>
      <c r="W38" s="24"/>
      <c r="X38" s="109"/>
      <c r="Y38" s="48"/>
      <c r="Z38" s="48"/>
    </row>
    <row r="39" spans="1:26" ht="12.75" customHeight="1">
      <c r="A39" s="1"/>
      <c r="B39" s="1"/>
      <c r="C39" s="28">
        <v>24</v>
      </c>
      <c r="D39" s="29" t="s">
        <v>36</v>
      </c>
      <c r="E39" s="106">
        <f t="shared" si="4"/>
        <v>12.01</v>
      </c>
      <c r="F39" s="18">
        <f t="shared" si="5"/>
        <v>12.01</v>
      </c>
      <c r="G39" s="18">
        <f t="shared" si="6"/>
        <v>8.669</v>
      </c>
      <c r="H39" s="105"/>
      <c r="I39" s="19">
        <f t="shared" si="7"/>
        <v>12.01</v>
      </c>
      <c r="J39" s="18">
        <v>12.01</v>
      </c>
      <c r="K39" s="18">
        <v>8.669</v>
      </c>
      <c r="L39" s="20"/>
      <c r="M39" s="106"/>
      <c r="N39" s="18"/>
      <c r="O39" s="18"/>
      <c r="P39" s="105"/>
      <c r="Q39" s="19"/>
      <c r="R39" s="18"/>
      <c r="S39" s="18"/>
      <c r="T39" s="20"/>
      <c r="U39" s="108"/>
      <c r="V39" s="18"/>
      <c r="W39" s="18"/>
      <c r="X39" s="105"/>
      <c r="Y39" s="4"/>
      <c r="Z39" s="4"/>
    </row>
    <row r="40" spans="1:26" ht="12.75" customHeight="1">
      <c r="A40" s="1"/>
      <c r="B40" s="1"/>
      <c r="C40" s="28">
        <v>25</v>
      </c>
      <c r="D40" s="29" t="s">
        <v>38</v>
      </c>
      <c r="E40" s="106">
        <f t="shared" si="4"/>
        <v>13.351</v>
      </c>
      <c r="F40" s="18">
        <f t="shared" si="5"/>
        <v>13.351</v>
      </c>
      <c r="G40" s="18">
        <f t="shared" si="6"/>
        <v>10.193</v>
      </c>
      <c r="H40" s="105"/>
      <c r="I40" s="19">
        <f t="shared" si="7"/>
        <v>13.351</v>
      </c>
      <c r="J40" s="18">
        <v>13.351</v>
      </c>
      <c r="K40" s="18">
        <v>10.193</v>
      </c>
      <c r="L40" s="20"/>
      <c r="M40" s="106"/>
      <c r="N40" s="18"/>
      <c r="O40" s="18"/>
      <c r="P40" s="109"/>
      <c r="Q40" s="19"/>
      <c r="R40" s="24"/>
      <c r="S40" s="24"/>
      <c r="T40" s="27"/>
      <c r="U40" s="108"/>
      <c r="V40" s="18"/>
      <c r="W40" s="18"/>
      <c r="X40" s="105"/>
      <c r="Y40" s="4"/>
      <c r="Z40" s="4"/>
    </row>
    <row r="41" spans="1:26" ht="12.75" customHeight="1">
      <c r="A41" s="1"/>
      <c r="B41" s="1"/>
      <c r="C41" s="28">
        <v>26</v>
      </c>
      <c r="D41" s="45" t="s">
        <v>39</v>
      </c>
      <c r="E41" s="106">
        <f t="shared" si="4"/>
        <v>32.649</v>
      </c>
      <c r="F41" s="18">
        <f t="shared" si="5"/>
        <v>32.649</v>
      </c>
      <c r="G41" s="18">
        <f t="shared" si="6"/>
        <v>24.927</v>
      </c>
      <c r="H41" s="105"/>
      <c r="I41" s="19">
        <f t="shared" si="7"/>
        <v>32.649</v>
      </c>
      <c r="J41" s="18">
        <v>32.649</v>
      </c>
      <c r="K41" s="18">
        <v>24.927</v>
      </c>
      <c r="L41" s="20"/>
      <c r="M41" s="104"/>
      <c r="N41" s="24"/>
      <c r="O41" s="24"/>
      <c r="P41" s="109"/>
      <c r="Q41" s="19"/>
      <c r="R41" s="18"/>
      <c r="S41" s="18"/>
      <c r="T41" s="27"/>
      <c r="U41" s="106"/>
      <c r="V41" s="18"/>
      <c r="W41" s="18"/>
      <c r="X41" s="105"/>
      <c r="Y41" s="4"/>
      <c r="Z41" s="4"/>
    </row>
    <row r="42" spans="1:26" ht="12.75" customHeight="1">
      <c r="A42" s="1"/>
      <c r="B42" s="1"/>
      <c r="C42" s="28">
        <v>27</v>
      </c>
      <c r="D42" s="29" t="s">
        <v>40</v>
      </c>
      <c r="E42" s="106">
        <f t="shared" si="4"/>
        <v>4.695</v>
      </c>
      <c r="F42" s="18">
        <f t="shared" si="5"/>
        <v>4.695</v>
      </c>
      <c r="G42" s="18">
        <f t="shared" si="6"/>
        <v>1.98</v>
      </c>
      <c r="H42" s="105"/>
      <c r="I42" s="19">
        <f t="shared" si="7"/>
        <v>4.695</v>
      </c>
      <c r="J42" s="18">
        <v>4.695</v>
      </c>
      <c r="K42" s="18">
        <v>1.98</v>
      </c>
      <c r="L42" s="20"/>
      <c r="M42" s="106"/>
      <c r="N42" s="18"/>
      <c r="O42" s="18"/>
      <c r="P42" s="109"/>
      <c r="Q42" s="19"/>
      <c r="R42" s="18"/>
      <c r="S42" s="18"/>
      <c r="T42" s="27"/>
      <c r="U42" s="106"/>
      <c r="V42" s="18"/>
      <c r="W42" s="18"/>
      <c r="X42" s="105"/>
      <c r="Y42" s="4"/>
      <c r="Z42" s="4"/>
    </row>
    <row r="43" spans="1:26" ht="14.25" customHeight="1">
      <c r="A43" s="1"/>
      <c r="B43" s="1"/>
      <c r="C43" s="28">
        <v>28</v>
      </c>
      <c r="D43" s="47" t="s">
        <v>41</v>
      </c>
      <c r="E43" s="106">
        <f t="shared" si="4"/>
        <v>21.593</v>
      </c>
      <c r="F43" s="18">
        <f t="shared" si="5"/>
        <v>21.593</v>
      </c>
      <c r="G43" s="18">
        <f t="shared" si="6"/>
        <v>0.834</v>
      </c>
      <c r="H43" s="105"/>
      <c r="I43" s="19">
        <f t="shared" si="7"/>
        <v>21.593</v>
      </c>
      <c r="J43" s="18">
        <v>21.593</v>
      </c>
      <c r="K43" s="18">
        <v>0.834</v>
      </c>
      <c r="L43" s="20"/>
      <c r="M43" s="106"/>
      <c r="N43" s="18"/>
      <c r="O43" s="18"/>
      <c r="P43" s="109"/>
      <c r="Q43" s="19"/>
      <c r="R43" s="24"/>
      <c r="S43" s="24"/>
      <c r="T43" s="27"/>
      <c r="U43" s="106"/>
      <c r="V43" s="18"/>
      <c r="W43" s="18"/>
      <c r="X43" s="105"/>
      <c r="Y43" s="4"/>
      <c r="Z43" s="4"/>
    </row>
    <row r="44" spans="1:26" ht="12.75" customHeight="1">
      <c r="A44" s="1"/>
      <c r="B44" s="1"/>
      <c r="C44" s="28">
        <v>29</v>
      </c>
      <c r="D44" s="29" t="s">
        <v>42</v>
      </c>
      <c r="E44" s="106">
        <f t="shared" si="4"/>
        <v>2.462</v>
      </c>
      <c r="F44" s="18">
        <f t="shared" si="5"/>
        <v>2.462</v>
      </c>
      <c r="G44" s="18">
        <f t="shared" si="6"/>
        <v>1.879</v>
      </c>
      <c r="H44" s="105"/>
      <c r="I44" s="19">
        <f t="shared" si="7"/>
        <v>2.462</v>
      </c>
      <c r="J44" s="18">
        <v>2.462</v>
      </c>
      <c r="K44" s="18">
        <v>1.879</v>
      </c>
      <c r="L44" s="20"/>
      <c r="M44" s="106"/>
      <c r="N44" s="18"/>
      <c r="O44" s="18"/>
      <c r="P44" s="109"/>
      <c r="Q44" s="19"/>
      <c r="R44" s="24"/>
      <c r="S44" s="24"/>
      <c r="T44" s="27"/>
      <c r="U44" s="106"/>
      <c r="V44" s="18"/>
      <c r="W44" s="18"/>
      <c r="X44" s="105"/>
      <c r="Y44" s="4"/>
      <c r="Z44" s="4"/>
    </row>
    <row r="45" spans="1:26" ht="12.75" customHeight="1">
      <c r="A45" s="1"/>
      <c r="B45" s="1"/>
      <c r="C45" s="28">
        <v>30</v>
      </c>
      <c r="D45" s="29" t="s">
        <v>43</v>
      </c>
      <c r="E45" s="106">
        <f t="shared" si="4"/>
        <v>3.82</v>
      </c>
      <c r="F45" s="18">
        <f t="shared" si="5"/>
        <v>3.82</v>
      </c>
      <c r="G45" s="18">
        <f t="shared" si="6"/>
        <v>2.917</v>
      </c>
      <c r="H45" s="105"/>
      <c r="I45" s="19">
        <f t="shared" si="7"/>
        <v>3.82</v>
      </c>
      <c r="J45" s="18">
        <v>3.82</v>
      </c>
      <c r="K45" s="18">
        <v>2.917</v>
      </c>
      <c r="L45" s="20"/>
      <c r="M45" s="106"/>
      <c r="N45" s="18"/>
      <c r="O45" s="18"/>
      <c r="P45" s="109"/>
      <c r="Q45" s="19"/>
      <c r="R45" s="18"/>
      <c r="S45" s="24"/>
      <c r="T45" s="27"/>
      <c r="U45" s="106"/>
      <c r="V45" s="18"/>
      <c r="W45" s="18"/>
      <c r="X45" s="105"/>
      <c r="Y45" s="4"/>
      <c r="Z45" s="4"/>
    </row>
    <row r="46" spans="1:26" ht="12.75" customHeight="1">
      <c r="A46" s="1"/>
      <c r="B46" s="1"/>
      <c r="C46" s="28">
        <v>31</v>
      </c>
      <c r="D46" s="29" t="s">
        <v>44</v>
      </c>
      <c r="E46" s="106">
        <f t="shared" si="4"/>
        <v>4.04</v>
      </c>
      <c r="F46" s="18">
        <f t="shared" si="5"/>
        <v>4.04</v>
      </c>
      <c r="G46" s="18">
        <f t="shared" si="6"/>
        <v>3.781</v>
      </c>
      <c r="H46" s="105"/>
      <c r="I46" s="19">
        <f t="shared" si="7"/>
        <v>4.952</v>
      </c>
      <c r="J46" s="18">
        <v>4.952</v>
      </c>
      <c r="K46" s="18">
        <v>3.781</v>
      </c>
      <c r="L46" s="20"/>
      <c r="M46" s="106">
        <f>N46+P46</f>
        <v>-0.912</v>
      </c>
      <c r="N46" s="18">
        <v>-0.912</v>
      </c>
      <c r="O46" s="18"/>
      <c r="P46" s="109"/>
      <c r="Q46" s="19"/>
      <c r="R46" s="24"/>
      <c r="S46" s="24"/>
      <c r="T46" s="27"/>
      <c r="U46" s="106"/>
      <c r="V46" s="18"/>
      <c r="W46" s="18"/>
      <c r="X46" s="105"/>
      <c r="Y46" s="4"/>
      <c r="Z46" s="4"/>
    </row>
    <row r="47" spans="1:26" ht="12.75" customHeight="1">
      <c r="A47" s="1"/>
      <c r="B47" s="1"/>
      <c r="C47" s="28">
        <v>32</v>
      </c>
      <c r="D47" s="29" t="s">
        <v>45</v>
      </c>
      <c r="E47" s="106">
        <f t="shared" si="4"/>
        <v>2.764</v>
      </c>
      <c r="F47" s="18">
        <f t="shared" si="5"/>
        <v>2.764</v>
      </c>
      <c r="G47" s="18">
        <f t="shared" si="6"/>
        <v>1.538</v>
      </c>
      <c r="H47" s="105"/>
      <c r="I47" s="19">
        <f t="shared" si="7"/>
        <v>2.764</v>
      </c>
      <c r="J47" s="18">
        <v>2.764</v>
      </c>
      <c r="K47" s="18">
        <v>1.538</v>
      </c>
      <c r="L47" s="20"/>
      <c r="M47" s="106"/>
      <c r="N47" s="18"/>
      <c r="O47" s="18"/>
      <c r="P47" s="109"/>
      <c r="Q47" s="19"/>
      <c r="R47" s="24"/>
      <c r="S47" s="24"/>
      <c r="T47" s="27"/>
      <c r="U47" s="106"/>
      <c r="V47" s="18"/>
      <c r="W47" s="18"/>
      <c r="X47" s="105"/>
      <c r="Y47" s="4"/>
      <c r="Z47" s="4"/>
    </row>
    <row r="48" spans="1:26" ht="12.75" customHeight="1">
      <c r="A48" s="1"/>
      <c r="B48" s="1"/>
      <c r="C48" s="28">
        <f aca="true" t="shared" si="8" ref="C48:C53">+C47+1</f>
        <v>33</v>
      </c>
      <c r="D48" s="29" t="s">
        <v>47</v>
      </c>
      <c r="E48" s="106">
        <f t="shared" si="4"/>
        <v>3.641</v>
      </c>
      <c r="F48" s="18">
        <f t="shared" si="5"/>
        <v>3.641</v>
      </c>
      <c r="G48" s="18">
        <f t="shared" si="6"/>
        <v>2.016</v>
      </c>
      <c r="H48" s="105"/>
      <c r="I48" s="19">
        <f t="shared" si="7"/>
        <v>3.641</v>
      </c>
      <c r="J48" s="18">
        <v>3.641</v>
      </c>
      <c r="K48" s="18">
        <v>2.016</v>
      </c>
      <c r="L48" s="20"/>
      <c r="M48" s="106"/>
      <c r="N48" s="18"/>
      <c r="O48" s="18"/>
      <c r="P48" s="109"/>
      <c r="Q48" s="19"/>
      <c r="R48" s="24"/>
      <c r="S48" s="24"/>
      <c r="T48" s="27"/>
      <c r="U48" s="106"/>
      <c r="V48" s="18"/>
      <c r="W48" s="18"/>
      <c r="X48" s="105"/>
      <c r="Y48" s="4"/>
      <c r="Z48" s="4"/>
    </row>
    <row r="49" spans="1:26" ht="12.75" customHeight="1">
      <c r="A49" s="1"/>
      <c r="B49" s="1"/>
      <c r="C49" s="28">
        <f t="shared" si="8"/>
        <v>34</v>
      </c>
      <c r="D49" s="45" t="s">
        <v>48</v>
      </c>
      <c r="E49" s="106">
        <f t="shared" si="4"/>
        <v>10.626999999999999</v>
      </c>
      <c r="F49" s="18">
        <f t="shared" si="5"/>
        <v>10.626999999999999</v>
      </c>
      <c r="G49" s="18">
        <f t="shared" si="6"/>
        <v>4.112</v>
      </c>
      <c r="H49" s="105"/>
      <c r="I49" s="19">
        <f t="shared" si="7"/>
        <v>6.675</v>
      </c>
      <c r="J49" s="18">
        <v>6.675</v>
      </c>
      <c r="K49" s="18">
        <v>4.112</v>
      </c>
      <c r="L49" s="20"/>
      <c r="M49" s="106">
        <f>N49+P49</f>
        <v>3.952</v>
      </c>
      <c r="N49" s="18">
        <v>3.952</v>
      </c>
      <c r="O49" s="18"/>
      <c r="P49" s="109"/>
      <c r="Q49" s="19"/>
      <c r="R49" s="24"/>
      <c r="S49" s="24"/>
      <c r="T49" s="27"/>
      <c r="U49" s="106"/>
      <c r="V49" s="18"/>
      <c r="W49" s="18"/>
      <c r="X49" s="105"/>
      <c r="Y49" s="4"/>
      <c r="Z49" s="4"/>
    </row>
    <row r="50" spans="1:26" ht="12.75" customHeight="1">
      <c r="A50" s="1"/>
      <c r="B50" s="1"/>
      <c r="C50" s="28">
        <f t="shared" si="8"/>
        <v>35</v>
      </c>
      <c r="D50" s="29" t="s">
        <v>50</v>
      </c>
      <c r="E50" s="106">
        <f t="shared" si="4"/>
        <v>5.300999999999999</v>
      </c>
      <c r="F50" s="18">
        <f t="shared" si="5"/>
        <v>5.116</v>
      </c>
      <c r="G50" s="18">
        <f t="shared" si="6"/>
        <v>4.047</v>
      </c>
      <c r="H50" s="18">
        <f t="shared" si="6"/>
        <v>0.185</v>
      </c>
      <c r="I50" s="19">
        <f t="shared" si="7"/>
        <v>5.300999999999999</v>
      </c>
      <c r="J50" s="18">
        <v>5.116</v>
      </c>
      <c r="K50" s="18">
        <v>4.047</v>
      </c>
      <c r="L50" s="20">
        <v>0.185</v>
      </c>
      <c r="M50" s="106"/>
      <c r="N50" s="18"/>
      <c r="O50" s="18"/>
      <c r="P50" s="109"/>
      <c r="Q50" s="19"/>
      <c r="R50" s="18"/>
      <c r="S50" s="18"/>
      <c r="T50" s="27"/>
      <c r="U50" s="106"/>
      <c r="V50" s="18"/>
      <c r="W50" s="18"/>
      <c r="X50" s="105"/>
      <c r="Y50" s="4"/>
      <c r="Z50" s="4"/>
    </row>
    <row r="51" spans="1:26" ht="12.75" customHeight="1">
      <c r="A51" s="1"/>
      <c r="B51" s="1"/>
      <c r="C51" s="28">
        <f t="shared" si="8"/>
        <v>36</v>
      </c>
      <c r="D51" s="29" t="s">
        <v>51</v>
      </c>
      <c r="E51" s="106">
        <f t="shared" si="4"/>
        <v>-0.508</v>
      </c>
      <c r="F51" s="18">
        <f t="shared" si="5"/>
        <v>-0.508</v>
      </c>
      <c r="G51" s="18">
        <f t="shared" si="6"/>
        <v>0.852</v>
      </c>
      <c r="H51" s="105"/>
      <c r="I51" s="19">
        <f t="shared" si="7"/>
        <v>1.316</v>
      </c>
      <c r="J51" s="18">
        <v>1.316</v>
      </c>
      <c r="K51" s="18">
        <v>0.852</v>
      </c>
      <c r="L51" s="20"/>
      <c r="M51" s="106">
        <f>N51+P51</f>
        <v>-1.824</v>
      </c>
      <c r="N51" s="18">
        <v>-1.824</v>
      </c>
      <c r="O51" s="18"/>
      <c r="P51" s="109"/>
      <c r="Q51" s="19"/>
      <c r="R51" s="18"/>
      <c r="S51" s="18"/>
      <c r="T51" s="27"/>
      <c r="U51" s="106"/>
      <c r="V51" s="49"/>
      <c r="W51" s="18"/>
      <c r="X51" s="105"/>
      <c r="Y51" s="4"/>
      <c r="Z51" s="4"/>
    </row>
    <row r="52" spans="1:26" ht="12.75" customHeight="1">
      <c r="A52" s="1"/>
      <c r="B52" s="1"/>
      <c r="C52" s="28">
        <f t="shared" si="8"/>
        <v>37</v>
      </c>
      <c r="D52" s="29" t="s">
        <v>53</v>
      </c>
      <c r="E52" s="106">
        <f t="shared" si="4"/>
        <v>3.594</v>
      </c>
      <c r="F52" s="18">
        <f t="shared" si="5"/>
        <v>3.594</v>
      </c>
      <c r="G52" s="18">
        <f t="shared" si="6"/>
        <v>2.744</v>
      </c>
      <c r="H52" s="105"/>
      <c r="I52" s="19">
        <f t="shared" si="7"/>
        <v>3.594</v>
      </c>
      <c r="J52" s="18">
        <v>3.594</v>
      </c>
      <c r="K52" s="18">
        <v>2.744</v>
      </c>
      <c r="L52" s="20"/>
      <c r="M52" s="113"/>
      <c r="N52" s="51"/>
      <c r="O52" s="51"/>
      <c r="P52" s="99"/>
      <c r="Q52" s="19"/>
      <c r="R52" s="24"/>
      <c r="S52" s="24"/>
      <c r="T52" s="27"/>
      <c r="U52" s="113"/>
      <c r="V52" s="51"/>
      <c r="W52" s="51"/>
      <c r="X52" s="114"/>
      <c r="Y52" s="4"/>
      <c r="Z52" s="4"/>
    </row>
    <row r="53" spans="1:26" ht="15" customHeight="1">
      <c r="A53" s="1"/>
      <c r="B53" s="1"/>
      <c r="C53" s="50">
        <f t="shared" si="8"/>
        <v>38</v>
      </c>
      <c r="D53" s="45" t="s">
        <v>56</v>
      </c>
      <c r="E53" s="113">
        <f t="shared" si="4"/>
        <v>11.918000000000001</v>
      </c>
      <c r="F53" s="51">
        <f t="shared" si="5"/>
        <v>11.918000000000001</v>
      </c>
      <c r="G53" s="51">
        <f t="shared" si="6"/>
        <v>0.102</v>
      </c>
      <c r="H53" s="105"/>
      <c r="I53" s="19">
        <f t="shared" si="7"/>
        <v>13.134</v>
      </c>
      <c r="J53" s="51">
        <v>13.134</v>
      </c>
      <c r="K53" s="51">
        <v>0.102</v>
      </c>
      <c r="L53" s="52"/>
      <c r="M53" s="122">
        <f>N53+P53</f>
        <v>-1.216</v>
      </c>
      <c r="N53" s="81">
        <v>-1.216</v>
      </c>
      <c r="O53" s="81"/>
      <c r="P53" s="101"/>
      <c r="Q53" s="19"/>
      <c r="R53" s="53"/>
      <c r="S53" s="53"/>
      <c r="T53" s="54"/>
      <c r="U53" s="122"/>
      <c r="V53" s="81"/>
      <c r="W53" s="81"/>
      <c r="X53" s="186"/>
      <c r="Y53" s="4"/>
      <c r="Z53" s="4"/>
    </row>
    <row r="54" spans="1:26" ht="13.5" customHeight="1">
      <c r="A54" s="1"/>
      <c r="B54" s="1"/>
      <c r="C54" s="55">
        <v>39</v>
      </c>
      <c r="D54" s="15" t="s">
        <v>46</v>
      </c>
      <c r="E54" s="106">
        <f aca="true" t="shared" si="9" ref="E54:G60">+I54+M54+Q54+U54</f>
        <v>18.31</v>
      </c>
      <c r="F54" s="18">
        <f t="shared" si="9"/>
        <v>18.31</v>
      </c>
      <c r="G54" s="18">
        <f t="shared" si="9"/>
        <v>9.268</v>
      </c>
      <c r="H54" s="105"/>
      <c r="I54" s="19">
        <f t="shared" si="7"/>
        <v>14.751</v>
      </c>
      <c r="J54" s="18">
        <v>14.751</v>
      </c>
      <c r="K54" s="49">
        <v>6.551</v>
      </c>
      <c r="L54" s="27"/>
      <c r="M54" s="259"/>
      <c r="N54" s="41"/>
      <c r="O54" s="41"/>
      <c r="P54" s="103"/>
      <c r="Q54" s="19">
        <f>R54+T54</f>
        <v>3.559</v>
      </c>
      <c r="R54" s="18">
        <v>3.559</v>
      </c>
      <c r="S54" s="18">
        <v>2.717</v>
      </c>
      <c r="T54" s="20"/>
      <c r="U54" s="96"/>
      <c r="V54" s="41"/>
      <c r="W54" s="41"/>
      <c r="X54" s="97"/>
      <c r="Y54" s="4"/>
      <c r="Z54" s="4"/>
    </row>
    <row r="55" spans="1:26" ht="13.5" customHeight="1">
      <c r="A55" s="1"/>
      <c r="B55" s="1"/>
      <c r="C55" s="55">
        <v>40</v>
      </c>
      <c r="D55" s="15" t="s">
        <v>49</v>
      </c>
      <c r="E55" s="106">
        <f t="shared" si="9"/>
        <v>6.130000000000001</v>
      </c>
      <c r="F55" s="18">
        <f t="shared" si="9"/>
        <v>6.130000000000001</v>
      </c>
      <c r="G55" s="18">
        <f t="shared" si="9"/>
        <v>4.68</v>
      </c>
      <c r="H55" s="105"/>
      <c r="I55" s="19">
        <f t="shared" si="7"/>
        <v>-8.87</v>
      </c>
      <c r="J55" s="18">
        <v>-8.87</v>
      </c>
      <c r="K55" s="49">
        <v>-6.772</v>
      </c>
      <c r="L55" s="27"/>
      <c r="M55" s="113"/>
      <c r="N55" s="18"/>
      <c r="O55" s="18"/>
      <c r="P55" s="109"/>
      <c r="Q55" s="19">
        <f>R55+T55</f>
        <v>15</v>
      </c>
      <c r="R55" s="18">
        <v>15</v>
      </c>
      <c r="S55" s="18">
        <v>11.452</v>
      </c>
      <c r="T55" s="20"/>
      <c r="U55" s="106"/>
      <c r="V55" s="18"/>
      <c r="W55" s="18"/>
      <c r="X55" s="105"/>
      <c r="Y55" s="4"/>
      <c r="Z55" s="4"/>
    </row>
    <row r="56" spans="1:26" ht="13.5" customHeight="1">
      <c r="A56" s="1"/>
      <c r="B56" s="1"/>
      <c r="C56" s="55">
        <v>41</v>
      </c>
      <c r="D56" s="15" t="s">
        <v>52</v>
      </c>
      <c r="E56" s="106">
        <f t="shared" si="9"/>
        <v>5.98</v>
      </c>
      <c r="F56" s="18">
        <f t="shared" si="9"/>
        <v>5.98</v>
      </c>
      <c r="G56" s="18">
        <f t="shared" si="9"/>
        <v>4.566</v>
      </c>
      <c r="H56" s="105"/>
      <c r="I56" s="19">
        <f t="shared" si="7"/>
        <v>-9.02</v>
      </c>
      <c r="J56" s="18">
        <v>-9.02</v>
      </c>
      <c r="K56" s="49">
        <v>-6.886</v>
      </c>
      <c r="L56" s="27"/>
      <c r="M56" s="113"/>
      <c r="N56" s="18"/>
      <c r="O56" s="18"/>
      <c r="P56" s="109"/>
      <c r="Q56" s="19">
        <f>R56+T56</f>
        <v>15</v>
      </c>
      <c r="R56" s="18">
        <v>15</v>
      </c>
      <c r="S56" s="18">
        <v>11.452</v>
      </c>
      <c r="T56" s="20"/>
      <c r="U56" s="106"/>
      <c r="V56" s="18"/>
      <c r="W56" s="18"/>
      <c r="X56" s="105"/>
      <c r="Y56" s="4"/>
      <c r="Z56" s="4"/>
    </row>
    <row r="57" spans="1:26" ht="13.5" customHeight="1">
      <c r="A57" s="1"/>
      <c r="B57" s="1"/>
      <c r="C57" s="55">
        <v>42</v>
      </c>
      <c r="D57" s="15" t="s">
        <v>54</v>
      </c>
      <c r="E57" s="106">
        <f t="shared" si="9"/>
        <v>2.311</v>
      </c>
      <c r="F57" s="18">
        <f t="shared" si="9"/>
        <v>2.311</v>
      </c>
      <c r="G57" s="18">
        <f t="shared" si="9"/>
        <v>1.764</v>
      </c>
      <c r="H57" s="105"/>
      <c r="I57" s="19">
        <f t="shared" si="7"/>
        <v>2.311</v>
      </c>
      <c r="J57" s="18">
        <v>2.311</v>
      </c>
      <c r="K57" s="49">
        <v>1.764</v>
      </c>
      <c r="L57" s="27"/>
      <c r="M57" s="113"/>
      <c r="N57" s="18"/>
      <c r="O57" s="18"/>
      <c r="P57" s="109"/>
      <c r="Q57" s="19"/>
      <c r="R57" s="18"/>
      <c r="S57" s="18"/>
      <c r="T57" s="20"/>
      <c r="U57" s="106"/>
      <c r="V57" s="18"/>
      <c r="W57" s="18"/>
      <c r="X57" s="105"/>
      <c r="Y57" s="4"/>
      <c r="Z57" s="4"/>
    </row>
    <row r="58" spans="1:26" ht="13.5" customHeight="1">
      <c r="A58" s="1"/>
      <c r="B58" s="1"/>
      <c r="C58" s="55">
        <v>43</v>
      </c>
      <c r="D58" s="15" t="s">
        <v>55</v>
      </c>
      <c r="E58" s="106">
        <f t="shared" si="9"/>
        <v>2.476</v>
      </c>
      <c r="F58" s="18">
        <f t="shared" si="9"/>
        <v>2.476</v>
      </c>
      <c r="G58" s="18">
        <f t="shared" si="9"/>
        <v>1.89</v>
      </c>
      <c r="H58" s="105"/>
      <c r="I58" s="19">
        <f t="shared" si="7"/>
        <v>2.476</v>
      </c>
      <c r="J58" s="18">
        <v>2.476</v>
      </c>
      <c r="K58" s="49">
        <v>1.89</v>
      </c>
      <c r="L58" s="27"/>
      <c r="M58" s="113"/>
      <c r="N58" s="18"/>
      <c r="O58" s="18"/>
      <c r="P58" s="109"/>
      <c r="Q58" s="19"/>
      <c r="R58" s="18"/>
      <c r="S58" s="18"/>
      <c r="T58" s="20"/>
      <c r="U58" s="106"/>
      <c r="V58" s="18"/>
      <c r="W58" s="18"/>
      <c r="X58" s="105"/>
      <c r="Y58" s="4"/>
      <c r="Z58" s="4"/>
    </row>
    <row r="59" spans="1:26" ht="12.75" customHeight="1">
      <c r="A59" s="1"/>
      <c r="B59" s="1"/>
      <c r="C59" s="28">
        <v>44</v>
      </c>
      <c r="D59" s="29" t="s">
        <v>57</v>
      </c>
      <c r="E59" s="106">
        <f t="shared" si="9"/>
        <v>4.323</v>
      </c>
      <c r="F59" s="18">
        <f t="shared" si="9"/>
        <v>4.323</v>
      </c>
      <c r="G59" s="18">
        <f t="shared" si="9"/>
        <v>3.3</v>
      </c>
      <c r="H59" s="105"/>
      <c r="I59" s="19">
        <f t="shared" si="7"/>
        <v>4.323</v>
      </c>
      <c r="J59" s="18">
        <v>4.323</v>
      </c>
      <c r="K59" s="18">
        <v>3.3</v>
      </c>
      <c r="L59" s="27"/>
      <c r="M59" s="113"/>
      <c r="N59" s="18"/>
      <c r="O59" s="18"/>
      <c r="P59" s="109"/>
      <c r="Q59" s="19"/>
      <c r="R59" s="18"/>
      <c r="S59" s="18"/>
      <c r="T59" s="20"/>
      <c r="U59" s="106"/>
      <c r="V59" s="18"/>
      <c r="W59" s="18"/>
      <c r="X59" s="105"/>
      <c r="Y59" s="4"/>
      <c r="Z59" s="4"/>
    </row>
    <row r="60" spans="1:26" ht="12.75" customHeight="1">
      <c r="A60" s="1"/>
      <c r="B60" s="1"/>
      <c r="C60" s="28">
        <v>45</v>
      </c>
      <c r="D60" s="29" t="s">
        <v>58</v>
      </c>
      <c r="E60" s="106">
        <f t="shared" si="9"/>
        <v>2.586</v>
      </c>
      <c r="F60" s="18">
        <f t="shared" si="9"/>
        <v>2.586</v>
      </c>
      <c r="G60" s="18">
        <f t="shared" si="9"/>
        <v>1.974</v>
      </c>
      <c r="H60" s="105"/>
      <c r="I60" s="19">
        <f t="shared" si="7"/>
        <v>2.586</v>
      </c>
      <c r="J60" s="18">
        <v>2.586</v>
      </c>
      <c r="K60" s="18">
        <v>1.974</v>
      </c>
      <c r="L60" s="27"/>
      <c r="M60" s="113"/>
      <c r="N60" s="18"/>
      <c r="O60" s="18"/>
      <c r="P60" s="109"/>
      <c r="Q60" s="19"/>
      <c r="R60" s="18"/>
      <c r="S60" s="18"/>
      <c r="T60" s="20"/>
      <c r="U60" s="106"/>
      <c r="V60" s="18"/>
      <c r="W60" s="18"/>
      <c r="X60" s="105"/>
      <c r="Y60" s="4"/>
      <c r="Z60" s="4"/>
    </row>
    <row r="61" spans="1:26" ht="12.75" customHeight="1">
      <c r="A61" s="1"/>
      <c r="B61" s="1"/>
      <c r="C61" s="28">
        <v>46</v>
      </c>
      <c r="D61" s="29" t="s">
        <v>59</v>
      </c>
      <c r="E61" s="106">
        <f aca="true" t="shared" si="10" ref="E61:G62">I61+M61+Q61+U61</f>
        <v>0.173</v>
      </c>
      <c r="F61" s="18">
        <f t="shared" si="10"/>
        <v>0.173</v>
      </c>
      <c r="G61" s="18">
        <f t="shared" si="10"/>
        <v>0.132</v>
      </c>
      <c r="H61" s="105"/>
      <c r="I61" s="19">
        <f t="shared" si="7"/>
        <v>0.173</v>
      </c>
      <c r="J61" s="18">
        <v>0.173</v>
      </c>
      <c r="K61" s="18">
        <v>0.132</v>
      </c>
      <c r="L61" s="27"/>
      <c r="M61" s="113"/>
      <c r="N61" s="18"/>
      <c r="O61" s="18"/>
      <c r="P61" s="109"/>
      <c r="Q61" s="19"/>
      <c r="R61" s="18"/>
      <c r="S61" s="18"/>
      <c r="T61" s="20"/>
      <c r="U61" s="106"/>
      <c r="V61" s="18"/>
      <c r="W61" s="18"/>
      <c r="X61" s="105"/>
      <c r="Y61" s="4"/>
      <c r="Z61" s="4"/>
    </row>
    <row r="62" spans="1:26" ht="12.75" customHeight="1">
      <c r="A62" s="1"/>
      <c r="B62" s="1"/>
      <c r="C62" s="28">
        <v>47</v>
      </c>
      <c r="D62" s="56" t="s">
        <v>68</v>
      </c>
      <c r="E62" s="106">
        <f t="shared" si="10"/>
        <v>1.1789999999999998</v>
      </c>
      <c r="F62" s="18">
        <f t="shared" si="10"/>
        <v>1.1789999999999998</v>
      </c>
      <c r="G62" s="18">
        <f t="shared" si="10"/>
        <v>0.8999999999999999</v>
      </c>
      <c r="H62" s="105"/>
      <c r="I62" s="19">
        <f t="shared" si="7"/>
        <v>4.42</v>
      </c>
      <c r="J62" s="18">
        <v>4.42</v>
      </c>
      <c r="K62" s="18">
        <v>3.374</v>
      </c>
      <c r="L62" s="20"/>
      <c r="M62" s="113"/>
      <c r="N62" s="18"/>
      <c r="O62" s="18"/>
      <c r="P62" s="105"/>
      <c r="Q62" s="19">
        <f>R62+T62</f>
        <v>-3.241</v>
      </c>
      <c r="R62" s="18">
        <v>-3.241</v>
      </c>
      <c r="S62" s="18">
        <v>-2.474</v>
      </c>
      <c r="T62" s="20"/>
      <c r="U62" s="106"/>
      <c r="V62" s="18"/>
      <c r="W62" s="18"/>
      <c r="X62" s="105"/>
      <c r="Y62" s="4"/>
      <c r="Z62" s="4"/>
    </row>
    <row r="63" spans="1:26" ht="12.75" customHeight="1">
      <c r="A63" s="1"/>
      <c r="B63" s="1"/>
      <c r="C63" s="28">
        <v>48</v>
      </c>
      <c r="D63" s="29" t="s">
        <v>61</v>
      </c>
      <c r="E63" s="106">
        <f aca="true" t="shared" si="11" ref="E63:E71">+I63+M63+Q63+U63</f>
        <v>4.614999999999998</v>
      </c>
      <c r="F63" s="18">
        <f aca="true" t="shared" si="12" ref="F63:F71">+J63+N63+R63+V63</f>
        <v>4.614999999999998</v>
      </c>
      <c r="G63" s="18">
        <f aca="true" t="shared" si="13" ref="G63:G71">+K63+O63+S63+W63</f>
        <v>2.8130000000000006</v>
      </c>
      <c r="H63" s="105"/>
      <c r="I63" s="19">
        <f t="shared" si="7"/>
        <v>23.38</v>
      </c>
      <c r="J63" s="49">
        <v>23.38</v>
      </c>
      <c r="K63" s="18">
        <v>17.14</v>
      </c>
      <c r="L63" s="20"/>
      <c r="M63" s="113"/>
      <c r="N63" s="18"/>
      <c r="O63" s="18"/>
      <c r="P63" s="105"/>
      <c r="Q63" s="19">
        <f>R63+T63</f>
        <v>-18.765</v>
      </c>
      <c r="R63" s="18">
        <v>-18.765</v>
      </c>
      <c r="S63" s="18">
        <v>-14.327</v>
      </c>
      <c r="T63" s="20"/>
      <c r="U63" s="106"/>
      <c r="V63" s="18"/>
      <c r="W63" s="18"/>
      <c r="X63" s="105"/>
      <c r="Y63" s="4"/>
      <c r="Z63" s="4"/>
    </row>
    <row r="64" spans="1:26" ht="12.75" customHeight="1">
      <c r="A64" s="1"/>
      <c r="B64" s="1"/>
      <c r="C64" s="28">
        <v>49</v>
      </c>
      <c r="D64" s="29" t="s">
        <v>62</v>
      </c>
      <c r="E64" s="106">
        <f t="shared" si="11"/>
        <v>0.825</v>
      </c>
      <c r="F64" s="18">
        <f t="shared" si="12"/>
        <v>0.825</v>
      </c>
      <c r="G64" s="18">
        <f t="shared" si="13"/>
        <v>0.63</v>
      </c>
      <c r="H64" s="105"/>
      <c r="I64" s="19">
        <f t="shared" si="7"/>
        <v>0.825</v>
      </c>
      <c r="J64" s="18">
        <v>0.825</v>
      </c>
      <c r="K64" s="18">
        <v>0.63</v>
      </c>
      <c r="L64" s="27"/>
      <c r="M64" s="113"/>
      <c r="N64" s="18"/>
      <c r="O64" s="18"/>
      <c r="P64" s="109"/>
      <c r="Q64" s="19"/>
      <c r="R64" s="18"/>
      <c r="S64" s="18"/>
      <c r="T64" s="20"/>
      <c r="U64" s="106"/>
      <c r="V64" s="18"/>
      <c r="W64" s="18"/>
      <c r="X64" s="105"/>
      <c r="Y64" s="4"/>
      <c r="Z64" s="4"/>
    </row>
    <row r="65" spans="1:26" ht="12.75" customHeight="1">
      <c r="A65" s="1"/>
      <c r="B65" s="1"/>
      <c r="C65" s="28">
        <v>50</v>
      </c>
      <c r="D65" s="29" t="s">
        <v>63</v>
      </c>
      <c r="E65" s="106">
        <f t="shared" si="11"/>
        <v>5.514999999999999</v>
      </c>
      <c r="F65" s="18">
        <f t="shared" si="12"/>
        <v>5.514999999999999</v>
      </c>
      <c r="G65" s="18">
        <f t="shared" si="13"/>
        <v>2.683</v>
      </c>
      <c r="H65" s="105"/>
      <c r="I65" s="19">
        <v>16.525</v>
      </c>
      <c r="J65" s="18">
        <v>16.525</v>
      </c>
      <c r="K65" s="18">
        <v>11.089</v>
      </c>
      <c r="L65" s="27"/>
      <c r="M65" s="113"/>
      <c r="N65" s="18"/>
      <c r="O65" s="18"/>
      <c r="P65" s="109"/>
      <c r="Q65" s="19">
        <f>R65+T65</f>
        <v>-11.01</v>
      </c>
      <c r="R65" s="18">
        <v>-11.01</v>
      </c>
      <c r="S65" s="18">
        <v>-8.406</v>
      </c>
      <c r="T65" s="20"/>
      <c r="U65" s="106"/>
      <c r="V65" s="18"/>
      <c r="W65" s="18"/>
      <c r="X65" s="105"/>
      <c r="Y65" s="4"/>
      <c r="Z65" s="4"/>
    </row>
    <row r="66" spans="1:26" ht="12.75" customHeight="1">
      <c r="A66" s="1"/>
      <c r="B66" s="1"/>
      <c r="C66" s="28">
        <v>51</v>
      </c>
      <c r="D66" s="29" t="s">
        <v>64</v>
      </c>
      <c r="E66" s="106">
        <f t="shared" si="11"/>
        <v>0.8109999999999999</v>
      </c>
      <c r="F66" s="18">
        <f t="shared" si="12"/>
        <v>0.8109999999999999</v>
      </c>
      <c r="G66" s="18">
        <f t="shared" si="13"/>
        <v>0.619</v>
      </c>
      <c r="H66" s="105"/>
      <c r="I66" s="19">
        <f t="shared" si="7"/>
        <v>0.589</v>
      </c>
      <c r="J66" s="18">
        <v>0.589</v>
      </c>
      <c r="K66" s="18">
        <v>0.45</v>
      </c>
      <c r="L66" s="27"/>
      <c r="M66" s="113"/>
      <c r="N66" s="18"/>
      <c r="O66" s="18"/>
      <c r="P66" s="109"/>
      <c r="Q66" s="19">
        <f>R66+T66</f>
        <v>0.222</v>
      </c>
      <c r="R66" s="18">
        <v>0.222</v>
      </c>
      <c r="S66" s="18">
        <v>0.169</v>
      </c>
      <c r="T66" s="20"/>
      <c r="U66" s="106"/>
      <c r="V66" s="18"/>
      <c r="W66" s="18"/>
      <c r="X66" s="105"/>
      <c r="Y66" s="4"/>
      <c r="Z66" s="4"/>
    </row>
    <row r="67" spans="1:26" ht="12.75" customHeight="1">
      <c r="A67" s="1"/>
      <c r="B67" s="1"/>
      <c r="C67" s="28">
        <v>52</v>
      </c>
      <c r="D67" s="29" t="s">
        <v>65</v>
      </c>
      <c r="E67" s="106">
        <f t="shared" si="11"/>
        <v>4.204</v>
      </c>
      <c r="F67" s="18">
        <f t="shared" si="12"/>
        <v>4.204</v>
      </c>
      <c r="G67" s="18">
        <f t="shared" si="13"/>
        <v>3.209</v>
      </c>
      <c r="H67" s="105"/>
      <c r="I67" s="19">
        <f t="shared" si="7"/>
        <v>3.788</v>
      </c>
      <c r="J67" s="18">
        <v>3.788</v>
      </c>
      <c r="K67" s="18">
        <v>2.892</v>
      </c>
      <c r="L67" s="27"/>
      <c r="M67" s="113"/>
      <c r="N67" s="18"/>
      <c r="O67" s="18"/>
      <c r="P67" s="109"/>
      <c r="Q67" s="19">
        <f>R67+T67</f>
        <v>0.416</v>
      </c>
      <c r="R67" s="18">
        <v>0.416</v>
      </c>
      <c r="S67" s="18">
        <v>0.317</v>
      </c>
      <c r="T67" s="20"/>
      <c r="U67" s="106"/>
      <c r="V67" s="18"/>
      <c r="W67" s="18"/>
      <c r="X67" s="105"/>
      <c r="Y67" s="4"/>
      <c r="Z67" s="4"/>
    </row>
    <row r="68" spans="1:26" ht="12.75" customHeight="1">
      <c r="A68" s="1"/>
      <c r="B68" s="1"/>
      <c r="C68" s="28">
        <v>53</v>
      </c>
      <c r="D68" s="29" t="s">
        <v>66</v>
      </c>
      <c r="E68" s="106">
        <f t="shared" si="11"/>
        <v>16.008000000000003</v>
      </c>
      <c r="F68" s="18">
        <f t="shared" si="12"/>
        <v>16.008000000000003</v>
      </c>
      <c r="G68" s="18">
        <f t="shared" si="13"/>
        <v>12.222000000000001</v>
      </c>
      <c r="H68" s="105"/>
      <c r="I68" s="19">
        <f t="shared" si="7"/>
        <v>14.146</v>
      </c>
      <c r="J68" s="49">
        <v>14.146</v>
      </c>
      <c r="K68" s="18">
        <v>10.8</v>
      </c>
      <c r="L68" s="20"/>
      <c r="M68" s="113"/>
      <c r="N68" s="18"/>
      <c r="O68" s="18"/>
      <c r="P68" s="109"/>
      <c r="Q68" s="19">
        <f>R68+T68</f>
        <v>1.862</v>
      </c>
      <c r="R68" s="18">
        <v>1.862</v>
      </c>
      <c r="S68" s="18">
        <v>1.422</v>
      </c>
      <c r="T68" s="20"/>
      <c r="U68" s="106"/>
      <c r="V68" s="18"/>
      <c r="W68" s="18"/>
      <c r="X68" s="105"/>
      <c r="Y68" s="4"/>
      <c r="Z68" s="4"/>
    </row>
    <row r="69" spans="1:26" ht="12.75" customHeight="1">
      <c r="A69" s="1"/>
      <c r="B69" s="1"/>
      <c r="C69" s="28">
        <v>54</v>
      </c>
      <c r="D69" s="29" t="s">
        <v>76</v>
      </c>
      <c r="E69" s="106">
        <f t="shared" si="11"/>
        <v>1.714</v>
      </c>
      <c r="F69" s="18">
        <f t="shared" si="12"/>
        <v>1.714</v>
      </c>
      <c r="G69" s="18">
        <f t="shared" si="13"/>
        <v>1.308</v>
      </c>
      <c r="H69" s="105"/>
      <c r="I69" s="19">
        <f t="shared" si="7"/>
        <v>1.714</v>
      </c>
      <c r="J69" s="49">
        <v>1.714</v>
      </c>
      <c r="K69" s="18">
        <v>1.308</v>
      </c>
      <c r="L69" s="20"/>
      <c r="M69" s="113"/>
      <c r="N69" s="18"/>
      <c r="O69" s="18"/>
      <c r="P69" s="105"/>
      <c r="Q69" s="19"/>
      <c r="R69" s="18"/>
      <c r="S69" s="18"/>
      <c r="T69" s="20"/>
      <c r="U69" s="106"/>
      <c r="V69" s="18"/>
      <c r="W69" s="18"/>
      <c r="X69" s="105"/>
      <c r="Y69" s="4"/>
      <c r="Z69" s="4"/>
    </row>
    <row r="70" spans="1:26" ht="12.75" customHeight="1">
      <c r="A70" s="1"/>
      <c r="B70" s="1"/>
      <c r="C70" s="28">
        <v>55</v>
      </c>
      <c r="D70" s="29" t="s">
        <v>69</v>
      </c>
      <c r="E70" s="106">
        <f t="shared" si="11"/>
        <v>8.942</v>
      </c>
      <c r="F70" s="18">
        <f t="shared" si="12"/>
        <v>8.942</v>
      </c>
      <c r="G70" s="18">
        <f t="shared" si="13"/>
        <v>6.827</v>
      </c>
      <c r="H70" s="105"/>
      <c r="I70" s="19">
        <f t="shared" si="7"/>
        <v>6.955</v>
      </c>
      <c r="J70" s="49">
        <v>6.955</v>
      </c>
      <c r="K70" s="18">
        <v>5.31</v>
      </c>
      <c r="L70" s="20"/>
      <c r="M70" s="113"/>
      <c r="N70" s="18"/>
      <c r="O70" s="18"/>
      <c r="P70" s="109"/>
      <c r="Q70" s="19">
        <f>R70+T70</f>
        <v>1.987</v>
      </c>
      <c r="R70" s="18">
        <v>1.987</v>
      </c>
      <c r="S70" s="18">
        <v>1.517</v>
      </c>
      <c r="T70" s="20"/>
      <c r="U70" s="106"/>
      <c r="V70" s="18"/>
      <c r="W70" s="18"/>
      <c r="X70" s="105"/>
      <c r="Y70" s="4"/>
      <c r="Z70" s="4"/>
    </row>
    <row r="71" spans="1:26" ht="12.75" customHeight="1">
      <c r="A71" s="1"/>
      <c r="B71" s="1"/>
      <c r="C71" s="28">
        <v>56</v>
      </c>
      <c r="D71" s="29" t="s">
        <v>70</v>
      </c>
      <c r="E71" s="106">
        <f t="shared" si="11"/>
        <v>10.295</v>
      </c>
      <c r="F71" s="18">
        <f t="shared" si="12"/>
        <v>10.295</v>
      </c>
      <c r="G71" s="18">
        <f t="shared" si="13"/>
        <v>4.043</v>
      </c>
      <c r="H71" s="105"/>
      <c r="I71" s="19">
        <f t="shared" si="7"/>
        <v>9.833</v>
      </c>
      <c r="J71" s="49">
        <v>9.833</v>
      </c>
      <c r="K71" s="18">
        <v>3.69</v>
      </c>
      <c r="L71" s="20"/>
      <c r="M71" s="113"/>
      <c r="N71" s="18"/>
      <c r="O71" s="18"/>
      <c r="P71" s="109"/>
      <c r="Q71" s="19">
        <f>R71+T71</f>
        <v>0.462</v>
      </c>
      <c r="R71" s="18">
        <v>0.462</v>
      </c>
      <c r="S71" s="18">
        <v>0.353</v>
      </c>
      <c r="T71" s="20"/>
      <c r="U71" s="106"/>
      <c r="V71" s="18"/>
      <c r="W71" s="18"/>
      <c r="X71" s="105"/>
      <c r="Y71" s="4"/>
      <c r="Z71" s="4"/>
    </row>
    <row r="72" spans="1:26" ht="12.75" customHeight="1">
      <c r="A72" s="1"/>
      <c r="B72" s="1"/>
      <c r="C72" s="28">
        <v>57</v>
      </c>
      <c r="D72" s="29" t="s">
        <v>71</v>
      </c>
      <c r="E72" s="106">
        <f>I72+M72+Q72+U72</f>
        <v>8.073</v>
      </c>
      <c r="F72" s="18">
        <f>J72+N72+R72+V72</f>
        <v>8.073</v>
      </c>
      <c r="G72" s="18">
        <f>K72+O72+S72+W72</f>
        <v>3.033</v>
      </c>
      <c r="H72" s="105"/>
      <c r="I72" s="19">
        <v>7.661</v>
      </c>
      <c r="J72" s="18">
        <v>7.661</v>
      </c>
      <c r="K72" s="18">
        <v>2.718</v>
      </c>
      <c r="L72" s="20"/>
      <c r="M72" s="113"/>
      <c r="N72" s="18"/>
      <c r="O72" s="18"/>
      <c r="P72" s="109"/>
      <c r="Q72" s="19">
        <f>R72+T72</f>
        <v>0.412</v>
      </c>
      <c r="R72" s="18">
        <v>0.412</v>
      </c>
      <c r="S72" s="18">
        <v>0.315</v>
      </c>
      <c r="T72" s="20"/>
      <c r="U72" s="106"/>
      <c r="V72" s="18"/>
      <c r="W72" s="18"/>
      <c r="X72" s="105"/>
      <c r="Y72" s="4"/>
      <c r="Z72" s="4"/>
    </row>
    <row r="73" spans="1:26" ht="12.75" customHeight="1">
      <c r="A73" s="1"/>
      <c r="B73" s="1"/>
      <c r="C73" s="28">
        <v>58</v>
      </c>
      <c r="D73" s="29" t="s">
        <v>72</v>
      </c>
      <c r="E73" s="106">
        <f aca="true" t="shared" si="14" ref="E73:G75">+I73+M73+Q73+U73</f>
        <v>43.635</v>
      </c>
      <c r="F73" s="18">
        <f t="shared" si="14"/>
        <v>43.635</v>
      </c>
      <c r="G73" s="18">
        <f t="shared" si="14"/>
        <v>3.5389999999999997</v>
      </c>
      <c r="H73" s="105"/>
      <c r="I73" s="19">
        <f t="shared" si="7"/>
        <v>42.772</v>
      </c>
      <c r="J73" s="18">
        <v>42.772</v>
      </c>
      <c r="K73" s="18">
        <v>2.88</v>
      </c>
      <c r="L73" s="20"/>
      <c r="M73" s="113"/>
      <c r="N73" s="18"/>
      <c r="O73" s="18"/>
      <c r="P73" s="109"/>
      <c r="Q73" s="19">
        <f>R73+T73</f>
        <v>0.863</v>
      </c>
      <c r="R73" s="57">
        <v>0.863</v>
      </c>
      <c r="S73" s="18">
        <v>0.659</v>
      </c>
      <c r="T73" s="20"/>
      <c r="U73" s="106"/>
      <c r="V73" s="18"/>
      <c r="W73" s="18"/>
      <c r="X73" s="105"/>
      <c r="Y73" s="4"/>
      <c r="Z73" s="4"/>
    </row>
    <row r="74" spans="1:26" ht="12.75" customHeight="1">
      <c r="A74" s="1"/>
      <c r="B74" s="1"/>
      <c r="C74" s="28">
        <v>59</v>
      </c>
      <c r="D74" s="29" t="s">
        <v>83</v>
      </c>
      <c r="E74" s="106">
        <f t="shared" si="14"/>
        <v>1.768</v>
      </c>
      <c r="F74" s="18">
        <f t="shared" si="14"/>
        <v>1.768</v>
      </c>
      <c r="G74" s="18">
        <f t="shared" si="14"/>
        <v>1.35</v>
      </c>
      <c r="H74" s="105"/>
      <c r="I74" s="19">
        <f t="shared" si="7"/>
        <v>1.768</v>
      </c>
      <c r="J74" s="18">
        <v>1.768</v>
      </c>
      <c r="K74" s="18">
        <v>1.35</v>
      </c>
      <c r="L74" s="20"/>
      <c r="M74" s="113"/>
      <c r="N74" s="18"/>
      <c r="O74" s="18"/>
      <c r="P74" s="109"/>
      <c r="Q74" s="19"/>
      <c r="R74" s="57"/>
      <c r="S74" s="18"/>
      <c r="T74" s="20"/>
      <c r="U74" s="106"/>
      <c r="V74" s="18"/>
      <c r="W74" s="18"/>
      <c r="X74" s="105"/>
      <c r="Y74" s="4"/>
      <c r="Z74" s="4"/>
    </row>
    <row r="75" spans="1:26" ht="12.75" customHeight="1">
      <c r="A75" s="1"/>
      <c r="B75" s="1"/>
      <c r="C75" s="28">
        <v>60</v>
      </c>
      <c r="D75" s="29" t="s">
        <v>85</v>
      </c>
      <c r="E75" s="106">
        <f t="shared" si="14"/>
        <v>0.118</v>
      </c>
      <c r="F75" s="18">
        <f t="shared" si="14"/>
        <v>0.118</v>
      </c>
      <c r="G75" s="18">
        <f t="shared" si="14"/>
        <v>0.09</v>
      </c>
      <c r="H75" s="105"/>
      <c r="I75" s="19">
        <f t="shared" si="7"/>
        <v>0.118</v>
      </c>
      <c r="J75" s="18">
        <v>0.118</v>
      </c>
      <c r="K75" s="18">
        <v>0.09</v>
      </c>
      <c r="L75" s="20"/>
      <c r="M75" s="113"/>
      <c r="N75" s="18"/>
      <c r="O75" s="18"/>
      <c r="P75" s="109"/>
      <c r="Q75" s="19"/>
      <c r="R75" s="57"/>
      <c r="S75" s="18"/>
      <c r="T75" s="20"/>
      <c r="U75" s="106"/>
      <c r="V75" s="18"/>
      <c r="W75" s="18"/>
      <c r="X75" s="105"/>
      <c r="Y75" s="4"/>
      <c r="Z75" s="4"/>
    </row>
    <row r="76" spans="1:26" ht="12.75" customHeight="1">
      <c r="A76" s="1"/>
      <c r="B76" s="1"/>
      <c r="C76" s="28">
        <v>61</v>
      </c>
      <c r="D76" s="29" t="s">
        <v>75</v>
      </c>
      <c r="E76" s="106">
        <f>I76+M76+Q76+U76</f>
        <v>4.602</v>
      </c>
      <c r="F76" s="18">
        <f>J76+N76+R76+V76</f>
        <v>4.602</v>
      </c>
      <c r="G76" s="18">
        <f>K76+O76+S76+W76</f>
        <v>3.5140000000000002</v>
      </c>
      <c r="H76" s="105"/>
      <c r="I76" s="19">
        <f t="shared" si="7"/>
        <v>3.859</v>
      </c>
      <c r="J76" s="18">
        <v>3.859</v>
      </c>
      <c r="K76" s="18">
        <v>2.946</v>
      </c>
      <c r="L76" s="20"/>
      <c r="M76" s="113"/>
      <c r="N76" s="18"/>
      <c r="O76" s="18"/>
      <c r="P76" s="109"/>
      <c r="Q76" s="19">
        <f>R76+T76</f>
        <v>0.743</v>
      </c>
      <c r="R76" s="18">
        <v>0.743</v>
      </c>
      <c r="S76" s="18">
        <v>0.568</v>
      </c>
      <c r="T76" s="20"/>
      <c r="U76" s="106"/>
      <c r="V76" s="18"/>
      <c r="W76" s="18"/>
      <c r="X76" s="105"/>
      <c r="Y76" s="4"/>
      <c r="Z76" s="4"/>
    </row>
    <row r="77" spans="1:26" ht="12.75" customHeight="1">
      <c r="A77" s="1"/>
      <c r="B77" s="1"/>
      <c r="C77" s="28">
        <v>62</v>
      </c>
      <c r="D77" s="29" t="s">
        <v>77</v>
      </c>
      <c r="E77" s="106">
        <f aca="true" t="shared" si="15" ref="E77:E86">+I77+M77+Q77+U77</f>
        <v>0.118</v>
      </c>
      <c r="F77" s="18">
        <f aca="true" t="shared" si="16" ref="F77:F86">+J77+N77+R77+V77</f>
        <v>0.118</v>
      </c>
      <c r="G77" s="18">
        <f aca="true" t="shared" si="17" ref="G77:G86">+K77+O77+S77+W77</f>
        <v>0.09</v>
      </c>
      <c r="H77" s="105"/>
      <c r="I77" s="19">
        <f t="shared" si="7"/>
        <v>0.118</v>
      </c>
      <c r="J77" s="18">
        <v>0.118</v>
      </c>
      <c r="K77" s="18">
        <v>0.09</v>
      </c>
      <c r="L77" s="20"/>
      <c r="M77" s="113"/>
      <c r="N77" s="18"/>
      <c r="O77" s="18"/>
      <c r="P77" s="109"/>
      <c r="Q77" s="19"/>
      <c r="R77" s="18"/>
      <c r="S77" s="18"/>
      <c r="T77" s="20"/>
      <c r="U77" s="106"/>
      <c r="V77" s="18"/>
      <c r="W77" s="18"/>
      <c r="X77" s="105"/>
      <c r="Y77" s="4"/>
      <c r="Z77" s="4"/>
    </row>
    <row r="78" spans="1:26" ht="12.75" customHeight="1">
      <c r="A78" s="1"/>
      <c r="B78" s="1"/>
      <c r="C78" s="28">
        <v>63</v>
      </c>
      <c r="D78" s="29" t="s">
        <v>78</v>
      </c>
      <c r="E78" s="106">
        <f t="shared" si="15"/>
        <v>71.2</v>
      </c>
      <c r="F78" s="18">
        <f t="shared" si="16"/>
        <v>71.2</v>
      </c>
      <c r="G78" s="18">
        <f t="shared" si="17"/>
        <v>5.337</v>
      </c>
      <c r="H78" s="105"/>
      <c r="I78" s="19">
        <f t="shared" si="7"/>
        <v>70.78</v>
      </c>
      <c r="J78" s="18">
        <v>70.78</v>
      </c>
      <c r="K78" s="18">
        <v>5.016</v>
      </c>
      <c r="L78" s="27"/>
      <c r="M78" s="113"/>
      <c r="N78" s="18"/>
      <c r="O78" s="18"/>
      <c r="P78" s="109"/>
      <c r="Q78" s="19">
        <f>R78+T78</f>
        <v>0.42</v>
      </c>
      <c r="R78" s="18">
        <v>0.42</v>
      </c>
      <c r="S78" s="18">
        <v>0.321</v>
      </c>
      <c r="T78" s="27"/>
      <c r="U78" s="106"/>
      <c r="V78" s="18"/>
      <c r="W78" s="18"/>
      <c r="X78" s="105"/>
      <c r="Y78" s="4"/>
      <c r="Z78" s="4"/>
    </row>
    <row r="79" spans="1:26" ht="12.75" customHeight="1">
      <c r="A79" s="1"/>
      <c r="B79" s="1"/>
      <c r="C79" s="28">
        <v>64</v>
      </c>
      <c r="D79" s="29" t="s">
        <v>79</v>
      </c>
      <c r="E79" s="106">
        <f t="shared" si="15"/>
        <v>3.512</v>
      </c>
      <c r="F79" s="18">
        <f t="shared" si="16"/>
        <v>3.512</v>
      </c>
      <c r="G79" s="18">
        <f t="shared" si="17"/>
        <v>2.173</v>
      </c>
      <c r="H79" s="105"/>
      <c r="I79" s="19">
        <f t="shared" si="7"/>
        <v>0.6</v>
      </c>
      <c r="J79" s="18">
        <v>0.6</v>
      </c>
      <c r="K79" s="18"/>
      <c r="L79" s="20"/>
      <c r="M79" s="113">
        <f>N79+P79</f>
        <v>1.9</v>
      </c>
      <c r="N79" s="18">
        <v>1.9</v>
      </c>
      <c r="O79" s="49">
        <v>1.4</v>
      </c>
      <c r="P79" s="105"/>
      <c r="Q79" s="19">
        <f>R79+T79</f>
        <v>1.012</v>
      </c>
      <c r="R79" s="18">
        <v>1.012</v>
      </c>
      <c r="S79" s="18">
        <v>0.773</v>
      </c>
      <c r="T79" s="20"/>
      <c r="U79" s="106"/>
      <c r="V79" s="18"/>
      <c r="W79" s="18"/>
      <c r="X79" s="105"/>
      <c r="Y79" s="4"/>
      <c r="Z79" s="4"/>
    </row>
    <row r="80" spans="1:26" ht="12.75" customHeight="1">
      <c r="A80" s="1"/>
      <c r="B80" s="1"/>
      <c r="C80" s="28">
        <v>65</v>
      </c>
      <c r="D80" s="29" t="s">
        <v>80</v>
      </c>
      <c r="E80" s="106">
        <f t="shared" si="15"/>
        <v>2.912</v>
      </c>
      <c r="F80" s="18">
        <f t="shared" si="16"/>
        <v>2.912</v>
      </c>
      <c r="G80" s="18">
        <f t="shared" si="17"/>
        <v>2.224</v>
      </c>
      <c r="H80" s="105"/>
      <c r="I80" s="19">
        <f t="shared" si="7"/>
        <v>2.912</v>
      </c>
      <c r="J80" s="18">
        <v>2.912</v>
      </c>
      <c r="K80" s="18">
        <v>2.224</v>
      </c>
      <c r="L80" s="27"/>
      <c r="M80" s="113"/>
      <c r="N80" s="18"/>
      <c r="O80" s="18"/>
      <c r="P80" s="109"/>
      <c r="Q80" s="19"/>
      <c r="R80" s="18"/>
      <c r="S80" s="18"/>
      <c r="T80" s="20"/>
      <c r="U80" s="106"/>
      <c r="V80" s="18"/>
      <c r="W80" s="18"/>
      <c r="X80" s="105"/>
      <c r="Y80" s="4"/>
      <c r="Z80" s="4"/>
    </row>
    <row r="81" spans="1:26" ht="12.75" customHeight="1">
      <c r="A81" s="1"/>
      <c r="B81" s="1"/>
      <c r="C81" s="28">
        <v>66</v>
      </c>
      <c r="D81" s="29" t="s">
        <v>81</v>
      </c>
      <c r="E81" s="106">
        <f t="shared" si="15"/>
        <v>0.996</v>
      </c>
      <c r="F81" s="18">
        <f t="shared" si="16"/>
        <v>0.996</v>
      </c>
      <c r="G81" s="18">
        <f t="shared" si="17"/>
        <v>0.76</v>
      </c>
      <c r="H81" s="105"/>
      <c r="I81" s="19">
        <f t="shared" si="7"/>
        <v>0.996</v>
      </c>
      <c r="J81" s="18">
        <v>0.996</v>
      </c>
      <c r="K81" s="18">
        <v>0.76</v>
      </c>
      <c r="L81" s="27"/>
      <c r="M81" s="113"/>
      <c r="N81" s="18"/>
      <c r="O81" s="18"/>
      <c r="P81" s="109"/>
      <c r="Q81" s="19"/>
      <c r="R81" s="18"/>
      <c r="S81" s="18"/>
      <c r="T81" s="20"/>
      <c r="U81" s="106"/>
      <c r="V81" s="18"/>
      <c r="W81" s="18"/>
      <c r="X81" s="105"/>
      <c r="Y81" s="4"/>
      <c r="Z81" s="4"/>
    </row>
    <row r="82" spans="1:26" ht="12.75" customHeight="1">
      <c r="A82" s="1"/>
      <c r="B82" s="1"/>
      <c r="C82" s="28">
        <v>67</v>
      </c>
      <c r="D82" s="45" t="s">
        <v>82</v>
      </c>
      <c r="E82" s="106">
        <f t="shared" si="15"/>
        <v>0.118</v>
      </c>
      <c r="F82" s="18">
        <f t="shared" si="16"/>
        <v>0.118</v>
      </c>
      <c r="G82" s="18">
        <f t="shared" si="17"/>
        <v>0.09</v>
      </c>
      <c r="H82" s="105"/>
      <c r="I82" s="19">
        <f t="shared" si="7"/>
        <v>0.118</v>
      </c>
      <c r="J82" s="51">
        <v>0.118</v>
      </c>
      <c r="K82" s="51">
        <v>0.09</v>
      </c>
      <c r="L82" s="54"/>
      <c r="M82" s="113"/>
      <c r="N82" s="18"/>
      <c r="O82" s="18"/>
      <c r="P82" s="109"/>
      <c r="Q82" s="19"/>
      <c r="R82" s="18"/>
      <c r="S82" s="18"/>
      <c r="T82" s="20"/>
      <c r="U82" s="106"/>
      <c r="V82" s="18"/>
      <c r="W82" s="18"/>
      <c r="X82" s="105"/>
      <c r="Y82" s="4"/>
      <c r="Z82" s="4"/>
    </row>
    <row r="83" spans="1:26" ht="12.75" customHeight="1">
      <c r="A83" s="1"/>
      <c r="B83" s="1"/>
      <c r="C83" s="28">
        <v>68</v>
      </c>
      <c r="D83" s="45" t="s">
        <v>84</v>
      </c>
      <c r="E83" s="113">
        <f t="shared" si="15"/>
        <v>3.733</v>
      </c>
      <c r="F83" s="51">
        <f t="shared" si="16"/>
        <v>3.733</v>
      </c>
      <c r="G83" s="51">
        <f t="shared" si="17"/>
        <v>2.85</v>
      </c>
      <c r="H83" s="114"/>
      <c r="I83" s="73">
        <f t="shared" si="7"/>
        <v>3.733</v>
      </c>
      <c r="J83" s="51">
        <v>3.733</v>
      </c>
      <c r="K83" s="51">
        <v>2.85</v>
      </c>
      <c r="L83" s="54"/>
      <c r="M83" s="113"/>
      <c r="N83" s="51"/>
      <c r="O83" s="51"/>
      <c r="P83" s="99"/>
      <c r="Q83" s="73"/>
      <c r="R83" s="51"/>
      <c r="S83" s="51"/>
      <c r="T83" s="52"/>
      <c r="U83" s="113"/>
      <c r="V83" s="51"/>
      <c r="W83" s="51"/>
      <c r="X83" s="114"/>
      <c r="Y83" s="4"/>
      <c r="Z83" s="4"/>
    </row>
    <row r="84" spans="1:26" ht="15.75" customHeight="1">
      <c r="A84" s="1"/>
      <c r="B84" s="1"/>
      <c r="C84" s="28">
        <v>69</v>
      </c>
      <c r="D84" s="45" t="s">
        <v>90</v>
      </c>
      <c r="E84" s="122">
        <f t="shared" si="15"/>
        <v>2.539</v>
      </c>
      <c r="F84" s="81">
        <f t="shared" si="16"/>
        <v>2.539</v>
      </c>
      <c r="G84" s="81">
        <f t="shared" si="17"/>
        <v>1.939</v>
      </c>
      <c r="H84" s="186"/>
      <c r="I84" s="92">
        <f t="shared" si="7"/>
        <v>2.539</v>
      </c>
      <c r="J84" s="81">
        <v>2.539</v>
      </c>
      <c r="K84" s="81">
        <v>1.939</v>
      </c>
      <c r="L84" s="116"/>
      <c r="M84" s="122"/>
      <c r="N84" s="81"/>
      <c r="O84" s="81"/>
      <c r="P84" s="101"/>
      <c r="Q84" s="92"/>
      <c r="R84" s="81"/>
      <c r="S84" s="81"/>
      <c r="T84" s="205"/>
      <c r="U84" s="122"/>
      <c r="V84" s="247"/>
      <c r="W84" s="81"/>
      <c r="X84" s="186"/>
      <c r="Y84" s="4"/>
      <c r="Z84" s="4"/>
    </row>
    <row r="85" spans="1:26" ht="15" customHeight="1" thickBot="1">
      <c r="A85" s="1"/>
      <c r="B85" s="1"/>
      <c r="C85" s="61">
        <v>70</v>
      </c>
      <c r="D85" s="15" t="s">
        <v>87</v>
      </c>
      <c r="E85" s="245">
        <f t="shared" si="15"/>
        <v>0.236</v>
      </c>
      <c r="F85" s="216">
        <f t="shared" si="16"/>
        <v>0.236</v>
      </c>
      <c r="G85" s="216">
        <f t="shared" si="17"/>
        <v>0.18</v>
      </c>
      <c r="H85" s="217"/>
      <c r="I85" s="40">
        <f t="shared" si="7"/>
        <v>0.236</v>
      </c>
      <c r="J85" s="58">
        <v>0.236</v>
      </c>
      <c r="K85" s="58">
        <v>0.18</v>
      </c>
      <c r="L85" s="59"/>
      <c r="M85" s="259"/>
      <c r="N85" s="58"/>
      <c r="O85" s="58"/>
      <c r="P85" s="260"/>
      <c r="Q85" s="257"/>
      <c r="R85" s="216"/>
      <c r="S85" s="216"/>
      <c r="T85" s="248"/>
      <c r="U85" s="252"/>
      <c r="V85" s="62"/>
      <c r="W85" s="58"/>
      <c r="X85" s="253"/>
      <c r="Y85" s="4"/>
      <c r="Z85" s="4"/>
    </row>
    <row r="86" spans="1:26" ht="13.5" customHeight="1" thickBot="1">
      <c r="A86" s="1"/>
      <c r="B86" s="1"/>
      <c r="C86" s="63">
        <v>71</v>
      </c>
      <c r="D86" s="64" t="s">
        <v>91</v>
      </c>
      <c r="E86" s="241">
        <f t="shared" si="15"/>
        <v>1007.2769999999998</v>
      </c>
      <c r="F86" s="68">
        <f t="shared" si="16"/>
        <v>234.0919999999999</v>
      </c>
      <c r="G86" s="68">
        <f t="shared" si="17"/>
        <v>189.08599999999996</v>
      </c>
      <c r="H86" s="242">
        <f>+L86+P86+T86+X86</f>
        <v>773.185</v>
      </c>
      <c r="I86" s="36">
        <f t="shared" si="7"/>
        <v>289.6769999999999</v>
      </c>
      <c r="J86" s="34">
        <f>J16+J19+J26+J30+J32+SUM(J39:J85)+J24</f>
        <v>206.4919999999999</v>
      </c>
      <c r="K86" s="34">
        <f>K16+K32+SUM(K39:K85)</f>
        <v>156.57899999999995</v>
      </c>
      <c r="L86" s="34">
        <f>L16+L32+SUM(L39:L85)+L26</f>
        <v>83.185</v>
      </c>
      <c r="M86" s="254">
        <f>M19+M26+M38+M46+M49+M51+M53+M79</f>
        <v>714.3</v>
      </c>
      <c r="N86" s="255">
        <f>N19+N38+N46+N49+N51+N53+N79</f>
        <v>24.299999999999994</v>
      </c>
      <c r="O86" s="255">
        <f>O19+O38+O46+O49+O51+O53+O79</f>
        <v>20.5</v>
      </c>
      <c r="P86" s="255">
        <f>P26</f>
        <v>690</v>
      </c>
      <c r="Q86" s="246">
        <f>Q32+SUM(Q54:Q79)</f>
        <v>3.299999999999998</v>
      </c>
      <c r="R86" s="246">
        <f>R32+SUM(R54:R79)</f>
        <v>3.299999999999998</v>
      </c>
      <c r="S86" s="246">
        <f>S32+SUM(S54:S79)</f>
        <v>2.5199999999999996</v>
      </c>
      <c r="T86" s="249"/>
      <c r="U86" s="254"/>
      <c r="V86" s="255"/>
      <c r="W86" s="255">
        <f>W32</f>
        <v>9.487</v>
      </c>
      <c r="X86" s="256"/>
      <c r="Y86" s="4"/>
      <c r="Z86" s="4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/>
      <c r="Z87" s="4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/>
      <c r="Z88" s="4"/>
    </row>
    <row r="89" spans="1:26" ht="12.75" customHeight="1">
      <c r="A89" s="1"/>
      <c r="B89" s="1"/>
      <c r="C89" s="1"/>
      <c r="D89" s="9" t="s">
        <v>92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/>
      <c r="Z89" s="4"/>
    </row>
    <row r="90" spans="1:26" ht="12.75" customHeight="1">
      <c r="A90" s="1"/>
      <c r="B90" s="1"/>
      <c r="C90" s="1"/>
      <c r="D90" s="9" t="s">
        <v>93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/>
      <c r="Z90" s="4"/>
    </row>
    <row r="91" spans="1:26" ht="12.75" customHeight="1">
      <c r="A91" s="1"/>
      <c r="B91" s="1"/>
      <c r="C91" s="1"/>
      <c r="D91" s="9" t="s">
        <v>94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/>
      <c r="Z91" s="4"/>
    </row>
    <row r="92" spans="1:26" ht="12.75" customHeight="1">
      <c r="A92" s="1"/>
      <c r="B92" s="1"/>
      <c r="C92" s="1"/>
      <c r="D92" s="9" t="s">
        <v>95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/>
      <c r="Z92" s="4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</sheetData>
  <sheetProtection/>
  <mergeCells count="24">
    <mergeCell ref="H2:L2"/>
    <mergeCell ref="E6:K6"/>
    <mergeCell ref="J14:K14"/>
    <mergeCell ref="F13:H13"/>
    <mergeCell ref="T14:T15"/>
    <mergeCell ref="C13:C15"/>
    <mergeCell ref="D13:D15"/>
    <mergeCell ref="E13:E15"/>
    <mergeCell ref="I13:I15"/>
    <mergeCell ref="F14:G14"/>
    <mergeCell ref="H14:H15"/>
    <mergeCell ref="J13:L13"/>
    <mergeCell ref="L14:L15"/>
    <mergeCell ref="M13:M15"/>
    <mergeCell ref="Q13:Q15"/>
    <mergeCell ref="P14:P15"/>
    <mergeCell ref="N13:P13"/>
    <mergeCell ref="N14:O14"/>
    <mergeCell ref="V13:X13"/>
    <mergeCell ref="V14:W14"/>
    <mergeCell ref="X14:X15"/>
    <mergeCell ref="R13:T13"/>
    <mergeCell ref="R14:S14"/>
    <mergeCell ref="U13:U15"/>
  </mergeCells>
  <printOptions/>
  <pageMargins left="0.7086614173228347" right="0" top="0.7480314960629921" bottom="0.35433070866141736" header="0.31496062992125984" footer="0.31496062992125984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1"/>
  <sheetViews>
    <sheetView tabSelected="1" zoomScalePageLayoutView="0" workbookViewId="0" topLeftCell="A50">
      <selection activeCell="B72" sqref="B72"/>
    </sheetView>
  </sheetViews>
  <sheetFormatPr defaultColWidth="17.28125" defaultRowHeight="15" customHeight="1"/>
  <cols>
    <col min="1" max="1" width="4.57421875" style="0" customWidth="1"/>
    <col min="2" max="2" width="46.42187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7" width="9.57421875" style="0" customWidth="1"/>
    <col min="8" max="8" width="9.00390625" style="0" customWidth="1"/>
    <col min="9" max="9" width="9.421875" style="0" customWidth="1"/>
    <col min="10" max="10" width="8.421875" style="0" customWidth="1"/>
    <col min="11" max="11" width="8.28125" style="0" customWidth="1"/>
    <col min="12" max="12" width="8.57421875" style="0" customWidth="1"/>
    <col min="13" max="13" width="8.14062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140625" style="0" customWidth="1"/>
    <col min="18" max="18" width="6.00390625" style="0" customWidth="1"/>
    <col min="19" max="19" width="7.7109375" style="0" customWidth="1"/>
    <col min="20" max="20" width="8.00390625" style="0" customWidth="1"/>
    <col min="21" max="21" width="7.421875" style="0" customWidth="1"/>
    <col min="22" max="22" width="6.421875" style="0" customWidth="1"/>
    <col min="23" max="26" width="8.0039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0</v>
      </c>
      <c r="S1" s="1"/>
      <c r="T1" s="1"/>
      <c r="U1" s="1"/>
      <c r="V1" s="1"/>
      <c r="W1" s="4"/>
      <c r="X1" s="4"/>
      <c r="Y1" s="4"/>
      <c r="Z1" s="4"/>
    </row>
    <row r="2" spans="1:26" ht="12.75" customHeight="1">
      <c r="A2" s="1"/>
      <c r="B2" s="1"/>
      <c r="C2" s="443" t="s">
        <v>1</v>
      </c>
      <c r="D2" s="442"/>
      <c r="E2" s="442"/>
      <c r="F2" s="442"/>
      <c r="G2" s="442"/>
      <c r="H2" s="442"/>
      <c r="I2" s="442"/>
      <c r="J2" s="442"/>
      <c r="K2" s="1"/>
      <c r="L2" s="1"/>
      <c r="M2" s="1"/>
      <c r="N2" s="1"/>
      <c r="O2" s="1"/>
      <c r="P2" s="3"/>
      <c r="Q2" s="1"/>
      <c r="R2" s="3" t="s">
        <v>393</v>
      </c>
      <c r="S2" s="3" t="s">
        <v>394</v>
      </c>
      <c r="T2" s="7"/>
      <c r="U2" s="8"/>
      <c r="V2" s="8"/>
      <c r="W2" s="4"/>
      <c r="X2" s="4"/>
      <c r="Y2" s="4"/>
      <c r="Z2" s="4"/>
    </row>
    <row r="3" spans="1:26" ht="12.75" customHeight="1">
      <c r="A3" s="1"/>
      <c r="B3" s="10"/>
      <c r="C3" s="443" t="s">
        <v>4</v>
      </c>
      <c r="D3" s="442"/>
      <c r="E3" s="442"/>
      <c r="F3" s="442"/>
      <c r="G3" s="442"/>
      <c r="H3" s="442"/>
      <c r="I3" s="442"/>
      <c r="J3" s="1"/>
      <c r="K3" s="1"/>
      <c r="L3" s="1"/>
      <c r="M3" s="1"/>
      <c r="N3" s="1"/>
      <c r="O3" s="1"/>
      <c r="P3" s="3"/>
      <c r="Q3" s="7"/>
      <c r="R3" s="3" t="s">
        <v>6</v>
      </c>
      <c r="S3" s="1"/>
      <c r="T3" s="1"/>
      <c r="U3" s="1"/>
      <c r="V3" s="1"/>
      <c r="W3" s="4"/>
      <c r="X3" s="4"/>
      <c r="Y3" s="4"/>
      <c r="Z3" s="4"/>
    </row>
    <row r="4" spans="1:26" ht="12.75" customHeight="1">
      <c r="A4" s="1"/>
      <c r="B4" s="10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3"/>
      <c r="Q4" s="7"/>
      <c r="R4" s="3" t="s">
        <v>8</v>
      </c>
      <c r="S4" s="1"/>
      <c r="T4" s="1"/>
      <c r="U4" s="1"/>
      <c r="V4" s="1"/>
      <c r="W4" s="4"/>
      <c r="X4" s="4"/>
      <c r="Y4" s="4"/>
      <c r="Z4" s="4"/>
    </row>
    <row r="5" spans="1:26" ht="12.75" customHeight="1">
      <c r="A5" s="1"/>
      <c r="B5" s="10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3"/>
      <c r="Q5" s="7"/>
      <c r="R5" s="3" t="s">
        <v>9</v>
      </c>
      <c r="S5" s="3"/>
      <c r="T5" s="7"/>
      <c r="U5" s="8"/>
      <c r="V5" s="1"/>
      <c r="W5" s="4"/>
      <c r="X5" s="4"/>
      <c r="Y5" s="4"/>
      <c r="Z5" s="4"/>
    </row>
    <row r="6" spans="1:26" ht="12.75" customHeight="1">
      <c r="A6" s="1"/>
      <c r="B6" s="10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  <c r="O6" s="1"/>
      <c r="P6" s="3"/>
      <c r="Q6" s="7"/>
      <c r="R6" s="3" t="s">
        <v>10</v>
      </c>
      <c r="S6" s="3"/>
      <c r="T6" s="7"/>
      <c r="U6" s="8"/>
      <c r="V6" s="1"/>
      <c r="W6" s="4"/>
      <c r="X6" s="4"/>
      <c r="Y6" s="4"/>
      <c r="Z6" s="4"/>
    </row>
    <row r="7" spans="1:26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  <c r="R7" s="1"/>
      <c r="S7" s="1"/>
      <c r="T7" s="1" t="s">
        <v>12</v>
      </c>
      <c r="U7" s="1"/>
      <c r="V7" s="1"/>
      <c r="W7" s="4"/>
      <c r="X7" s="4"/>
      <c r="Y7" s="4"/>
      <c r="Z7" s="4"/>
    </row>
    <row r="8" spans="1:26" ht="12.75" customHeight="1">
      <c r="A8" s="451"/>
      <c r="B8" s="447" t="s">
        <v>13</v>
      </c>
      <c r="C8" s="431" t="s">
        <v>14</v>
      </c>
      <c r="D8" s="424" t="s">
        <v>15</v>
      </c>
      <c r="E8" s="425"/>
      <c r="F8" s="426"/>
      <c r="G8" s="431" t="s">
        <v>17</v>
      </c>
      <c r="H8" s="424" t="s">
        <v>15</v>
      </c>
      <c r="I8" s="425"/>
      <c r="J8" s="426"/>
      <c r="K8" s="431" t="s">
        <v>18</v>
      </c>
      <c r="L8" s="424" t="s">
        <v>15</v>
      </c>
      <c r="M8" s="425"/>
      <c r="N8" s="426"/>
      <c r="O8" s="450" t="s">
        <v>19</v>
      </c>
      <c r="P8" s="434" t="s">
        <v>15</v>
      </c>
      <c r="Q8" s="435"/>
      <c r="R8" s="435"/>
      <c r="S8" s="431" t="s">
        <v>20</v>
      </c>
      <c r="T8" s="424" t="s">
        <v>15</v>
      </c>
      <c r="U8" s="425"/>
      <c r="V8" s="426"/>
      <c r="W8" s="4"/>
      <c r="X8" s="4"/>
      <c r="Y8" s="4"/>
      <c r="Z8" s="4"/>
    </row>
    <row r="9" spans="1:26" ht="12.75" customHeight="1">
      <c r="A9" s="448"/>
      <c r="B9" s="448"/>
      <c r="C9" s="432"/>
      <c r="D9" s="427" t="s">
        <v>21</v>
      </c>
      <c r="E9" s="428"/>
      <c r="F9" s="429" t="s">
        <v>22</v>
      </c>
      <c r="G9" s="432"/>
      <c r="H9" s="427" t="s">
        <v>21</v>
      </c>
      <c r="I9" s="428"/>
      <c r="J9" s="429" t="s">
        <v>22</v>
      </c>
      <c r="K9" s="432"/>
      <c r="L9" s="427" t="s">
        <v>21</v>
      </c>
      <c r="M9" s="428"/>
      <c r="N9" s="429" t="s">
        <v>22</v>
      </c>
      <c r="O9" s="439"/>
      <c r="P9" s="427" t="s">
        <v>21</v>
      </c>
      <c r="Q9" s="428"/>
      <c r="R9" s="436" t="s">
        <v>22</v>
      </c>
      <c r="S9" s="432"/>
      <c r="T9" s="427" t="s">
        <v>21</v>
      </c>
      <c r="U9" s="428"/>
      <c r="V9" s="429" t="s">
        <v>22</v>
      </c>
      <c r="W9" s="4"/>
      <c r="X9" s="4"/>
      <c r="Y9" s="4"/>
      <c r="Z9" s="4"/>
    </row>
    <row r="10" spans="1:26" ht="50.25" customHeight="1" thickBot="1">
      <c r="A10" s="448"/>
      <c r="B10" s="454"/>
      <c r="C10" s="455"/>
      <c r="D10" s="12" t="s">
        <v>14</v>
      </c>
      <c r="E10" s="13" t="s">
        <v>23</v>
      </c>
      <c r="F10" s="453"/>
      <c r="G10" s="459"/>
      <c r="H10" s="239" t="s">
        <v>14</v>
      </c>
      <c r="I10" s="240" t="s">
        <v>23</v>
      </c>
      <c r="J10" s="452"/>
      <c r="K10" s="432"/>
      <c r="L10" s="12" t="s">
        <v>14</v>
      </c>
      <c r="M10" s="13" t="s">
        <v>23</v>
      </c>
      <c r="N10" s="457"/>
      <c r="O10" s="456"/>
      <c r="P10" s="12" t="s">
        <v>14</v>
      </c>
      <c r="Q10" s="13" t="s">
        <v>23</v>
      </c>
      <c r="R10" s="458"/>
      <c r="S10" s="455"/>
      <c r="T10" s="12" t="s">
        <v>14</v>
      </c>
      <c r="U10" s="13" t="s">
        <v>23</v>
      </c>
      <c r="V10" s="453"/>
      <c r="W10" s="4"/>
      <c r="X10" s="4"/>
      <c r="Y10" s="4"/>
      <c r="Z10" s="4"/>
    </row>
    <row r="11" spans="1:26" ht="33.75" customHeight="1" thickBot="1">
      <c r="A11" s="31">
        <v>1</v>
      </c>
      <c r="B11" s="83" t="s">
        <v>27</v>
      </c>
      <c r="C11" s="94">
        <f>G11+K11+O11+S11</f>
        <v>106.931</v>
      </c>
      <c r="D11" s="34">
        <f>H11+L11+P11+T11</f>
        <v>31.931</v>
      </c>
      <c r="E11" s="34">
        <f>I11+M11+Q11+U11</f>
        <v>23.325000000000003</v>
      </c>
      <c r="F11" s="95">
        <f>J11+N11+R11+V11</f>
        <v>75</v>
      </c>
      <c r="G11" s="161">
        <f>G12+SUM(G16:G24)</f>
        <v>81.931</v>
      </c>
      <c r="H11" s="178">
        <f>H12+SUM(H16:H24)</f>
        <v>6.931000000000001</v>
      </c>
      <c r="I11" s="147">
        <f>I12+SUM(I16:I24)</f>
        <v>4.2250000000000005</v>
      </c>
      <c r="J11" s="160">
        <f>J12</f>
        <v>75</v>
      </c>
      <c r="K11" s="263">
        <f>K15</f>
        <v>25</v>
      </c>
      <c r="L11" s="178">
        <f>L15</f>
        <v>25</v>
      </c>
      <c r="M11" s="178">
        <f>M15</f>
        <v>19.1</v>
      </c>
      <c r="N11" s="264"/>
      <c r="O11" s="36"/>
      <c r="P11" s="34"/>
      <c r="Q11" s="34"/>
      <c r="R11" s="37"/>
      <c r="S11" s="102"/>
      <c r="T11" s="34"/>
      <c r="U11" s="34"/>
      <c r="V11" s="95"/>
      <c r="W11" s="4"/>
      <c r="X11" s="4"/>
      <c r="Y11" s="4"/>
      <c r="Z11" s="4"/>
    </row>
    <row r="12" spans="1:26" ht="12.75" customHeight="1">
      <c r="A12" s="39">
        <v>2</v>
      </c>
      <c r="B12" s="84" t="s">
        <v>31</v>
      </c>
      <c r="C12" s="96">
        <f aca="true" t="shared" si="0" ref="C12:C31">G12+K12+O12+S12</f>
        <v>77.214</v>
      </c>
      <c r="D12" s="41">
        <f aca="true" t="shared" si="1" ref="D12:J12">SUM(D13)</f>
        <v>1.765</v>
      </c>
      <c r="E12" s="41">
        <f t="shared" si="1"/>
        <v>1.348</v>
      </c>
      <c r="F12" s="115">
        <f t="shared" si="1"/>
        <v>75</v>
      </c>
      <c r="G12" s="96">
        <f>H12+J12</f>
        <v>77.214</v>
      </c>
      <c r="H12" s="41">
        <f>H13+H14</f>
        <v>2.214</v>
      </c>
      <c r="I12" s="41">
        <f t="shared" si="1"/>
        <v>1.348</v>
      </c>
      <c r="J12" s="115">
        <f t="shared" si="1"/>
        <v>75</v>
      </c>
      <c r="K12" s="119"/>
      <c r="L12" s="18"/>
      <c r="M12" s="18"/>
      <c r="N12" s="120"/>
      <c r="O12" s="42"/>
      <c r="P12" s="41"/>
      <c r="Q12" s="41"/>
      <c r="R12" s="42"/>
      <c r="S12" s="119"/>
      <c r="T12" s="41"/>
      <c r="U12" s="41"/>
      <c r="V12" s="120"/>
      <c r="W12" s="4"/>
      <c r="X12" s="4"/>
      <c r="Y12" s="4"/>
      <c r="Z12" s="4"/>
    </row>
    <row r="13" spans="1:26" ht="13.5" customHeight="1">
      <c r="A13" s="50">
        <v>3</v>
      </c>
      <c r="B13" s="85" t="s">
        <v>33</v>
      </c>
      <c r="C13" s="98">
        <f t="shared" si="0"/>
        <v>76.765</v>
      </c>
      <c r="D13" s="53">
        <f aca="true" t="shared" si="2" ref="D13:F24">H13+L13+P13+T13</f>
        <v>1.765</v>
      </c>
      <c r="E13" s="53">
        <f t="shared" si="2"/>
        <v>1.348</v>
      </c>
      <c r="F13" s="54">
        <f t="shared" si="2"/>
        <v>75</v>
      </c>
      <c r="G13" s="98">
        <f aca="true" t="shared" si="3" ref="G13:G75">H13+J13</f>
        <v>76.765</v>
      </c>
      <c r="H13" s="66">
        <v>1.765</v>
      </c>
      <c r="I13" s="76">
        <v>1.348</v>
      </c>
      <c r="J13" s="54">
        <v>75</v>
      </c>
      <c r="K13" s="98"/>
      <c r="L13" s="53"/>
      <c r="M13" s="76"/>
      <c r="N13" s="99"/>
      <c r="O13" s="74"/>
      <c r="P13" s="53"/>
      <c r="Q13" s="53"/>
      <c r="R13" s="54"/>
      <c r="S13" s="98"/>
      <c r="T13" s="53"/>
      <c r="U13" s="53"/>
      <c r="V13" s="99"/>
      <c r="W13" s="4"/>
      <c r="X13" s="4"/>
      <c r="Y13" s="4"/>
      <c r="Z13" s="4"/>
    </row>
    <row r="14" spans="1:26" s="69" customFormat="1" ht="13.5" customHeight="1">
      <c r="A14" s="77">
        <v>4</v>
      </c>
      <c r="B14" s="86" t="s">
        <v>105</v>
      </c>
      <c r="C14" s="100">
        <f t="shared" si="0"/>
        <v>0.449</v>
      </c>
      <c r="D14" s="78">
        <f t="shared" si="2"/>
        <v>0.449</v>
      </c>
      <c r="E14" s="53">
        <f t="shared" si="2"/>
        <v>0</v>
      </c>
      <c r="F14" s="116"/>
      <c r="G14" s="100">
        <f t="shared" si="3"/>
        <v>0.449</v>
      </c>
      <c r="H14" s="78">
        <v>0.449</v>
      </c>
      <c r="I14" s="79"/>
      <c r="J14" s="116"/>
      <c r="K14" s="261"/>
      <c r="L14" s="78"/>
      <c r="M14" s="79"/>
      <c r="N14" s="101"/>
      <c r="O14" s="91"/>
      <c r="P14" s="78"/>
      <c r="Q14" s="78"/>
      <c r="R14" s="116"/>
      <c r="S14" s="100"/>
      <c r="T14" s="78"/>
      <c r="U14" s="78"/>
      <c r="V14" s="101"/>
      <c r="W14" s="48"/>
      <c r="X14" s="48"/>
      <c r="Y14" s="48"/>
      <c r="Z14" s="48"/>
    </row>
    <row r="15" spans="1:26" s="221" customFormat="1" ht="13.5" customHeight="1">
      <c r="A15" s="77">
        <v>5</v>
      </c>
      <c r="B15" s="87" t="s">
        <v>130</v>
      </c>
      <c r="C15" s="128">
        <f t="shared" si="0"/>
        <v>25</v>
      </c>
      <c r="D15" s="129">
        <f t="shared" si="2"/>
        <v>25</v>
      </c>
      <c r="E15" s="130">
        <f t="shared" si="2"/>
        <v>19.1</v>
      </c>
      <c r="F15" s="116"/>
      <c r="G15" s="100"/>
      <c r="H15" s="78"/>
      <c r="I15" s="79"/>
      <c r="J15" s="116"/>
      <c r="K15" s="122">
        <f>L15+N15</f>
        <v>25</v>
      </c>
      <c r="L15" s="129">
        <v>25</v>
      </c>
      <c r="M15" s="131">
        <v>19.1</v>
      </c>
      <c r="N15" s="101"/>
      <c r="O15" s="91"/>
      <c r="P15" s="78"/>
      <c r="Q15" s="78"/>
      <c r="R15" s="116"/>
      <c r="S15" s="100"/>
      <c r="T15" s="78"/>
      <c r="U15" s="78"/>
      <c r="V15" s="101"/>
      <c r="W15" s="48"/>
      <c r="X15" s="48"/>
      <c r="Y15" s="48"/>
      <c r="Z15" s="48"/>
    </row>
    <row r="16" spans="1:26" s="70" customFormat="1" ht="13.5" customHeight="1">
      <c r="A16" s="77">
        <v>6</v>
      </c>
      <c r="B16" s="87" t="s">
        <v>42</v>
      </c>
      <c r="C16" s="128">
        <f t="shared" si="0"/>
        <v>0.119</v>
      </c>
      <c r="D16" s="129">
        <f t="shared" si="2"/>
        <v>0.119</v>
      </c>
      <c r="E16" s="130">
        <f t="shared" si="2"/>
        <v>0.091</v>
      </c>
      <c r="F16" s="132"/>
      <c r="G16" s="128">
        <f t="shared" si="3"/>
        <v>0.119</v>
      </c>
      <c r="H16" s="129">
        <v>0.119</v>
      </c>
      <c r="I16" s="131">
        <v>0.091</v>
      </c>
      <c r="J16" s="132"/>
      <c r="K16" s="262"/>
      <c r="L16" s="78"/>
      <c r="M16" s="79"/>
      <c r="N16" s="101"/>
      <c r="O16" s="91"/>
      <c r="P16" s="78"/>
      <c r="Q16" s="78"/>
      <c r="R16" s="116"/>
      <c r="S16" s="100"/>
      <c r="T16" s="78"/>
      <c r="U16" s="78"/>
      <c r="V16" s="101"/>
      <c r="W16" s="48"/>
      <c r="X16" s="48"/>
      <c r="Y16" s="48"/>
      <c r="Z16" s="48"/>
    </row>
    <row r="17" spans="1:26" s="70" customFormat="1" ht="13.5" customHeight="1">
      <c r="A17" s="77">
        <v>7</v>
      </c>
      <c r="B17" s="87" t="s">
        <v>43</v>
      </c>
      <c r="C17" s="128">
        <f t="shared" si="0"/>
        <v>0.294</v>
      </c>
      <c r="D17" s="129">
        <f t="shared" si="2"/>
        <v>0.294</v>
      </c>
      <c r="E17" s="130">
        <f t="shared" si="2"/>
        <v>0.224</v>
      </c>
      <c r="F17" s="132"/>
      <c r="G17" s="128">
        <f t="shared" si="3"/>
        <v>0.294</v>
      </c>
      <c r="H17" s="129">
        <v>0.294</v>
      </c>
      <c r="I17" s="131">
        <v>0.224</v>
      </c>
      <c r="J17" s="132"/>
      <c r="K17" s="100"/>
      <c r="L17" s="78"/>
      <c r="M17" s="79"/>
      <c r="N17" s="101"/>
      <c r="O17" s="91"/>
      <c r="P17" s="78"/>
      <c r="Q17" s="78"/>
      <c r="R17" s="116"/>
      <c r="S17" s="100"/>
      <c r="T17" s="78"/>
      <c r="U17" s="78"/>
      <c r="V17" s="101"/>
      <c r="W17" s="48"/>
      <c r="X17" s="48"/>
      <c r="Y17" s="48"/>
      <c r="Z17" s="48"/>
    </row>
    <row r="18" spans="1:26" s="70" customFormat="1" ht="13.5" customHeight="1">
      <c r="A18" s="77">
        <v>8</v>
      </c>
      <c r="B18" s="29" t="s">
        <v>44</v>
      </c>
      <c r="C18" s="128">
        <f t="shared" si="0"/>
        <v>0.262</v>
      </c>
      <c r="D18" s="129">
        <f t="shared" si="2"/>
        <v>0.262</v>
      </c>
      <c r="E18" s="129">
        <f t="shared" si="2"/>
        <v>0.2</v>
      </c>
      <c r="F18" s="132"/>
      <c r="G18" s="128">
        <f t="shared" si="3"/>
        <v>0.262</v>
      </c>
      <c r="H18" s="129">
        <v>0.262</v>
      </c>
      <c r="I18" s="131">
        <v>0.2</v>
      </c>
      <c r="J18" s="132"/>
      <c r="K18" s="100"/>
      <c r="L18" s="78"/>
      <c r="M18" s="79"/>
      <c r="N18" s="101"/>
      <c r="O18" s="91"/>
      <c r="P18" s="78"/>
      <c r="Q18" s="78"/>
      <c r="R18" s="116"/>
      <c r="S18" s="100"/>
      <c r="T18" s="78"/>
      <c r="U18" s="78"/>
      <c r="V18" s="101"/>
      <c r="W18" s="48"/>
      <c r="X18" s="48"/>
      <c r="Y18" s="48"/>
      <c r="Z18" s="48"/>
    </row>
    <row r="19" spans="1:26" s="70" customFormat="1" ht="13.5" customHeight="1">
      <c r="A19" s="77">
        <v>9</v>
      </c>
      <c r="B19" s="29" t="s">
        <v>45</v>
      </c>
      <c r="C19" s="128">
        <f t="shared" si="0"/>
        <v>1.106</v>
      </c>
      <c r="D19" s="129">
        <f t="shared" si="2"/>
        <v>1.106</v>
      </c>
      <c r="E19" s="129">
        <f t="shared" si="2"/>
        <v>0.272</v>
      </c>
      <c r="F19" s="132"/>
      <c r="G19" s="128">
        <f t="shared" si="3"/>
        <v>1.106</v>
      </c>
      <c r="H19" s="129">
        <v>1.106</v>
      </c>
      <c r="I19" s="131">
        <v>0.272</v>
      </c>
      <c r="J19" s="132"/>
      <c r="K19" s="100"/>
      <c r="L19" s="78"/>
      <c r="M19" s="79"/>
      <c r="N19" s="101"/>
      <c r="O19" s="91"/>
      <c r="P19" s="78"/>
      <c r="Q19" s="78"/>
      <c r="R19" s="116"/>
      <c r="S19" s="100"/>
      <c r="T19" s="78"/>
      <c r="U19" s="78"/>
      <c r="V19" s="101"/>
      <c r="W19" s="48"/>
      <c r="X19" s="48"/>
      <c r="Y19" s="48"/>
      <c r="Z19" s="48"/>
    </row>
    <row r="20" spans="1:26" s="70" customFormat="1" ht="13.5" customHeight="1">
      <c r="A20" s="77">
        <v>10</v>
      </c>
      <c r="B20" s="29" t="s">
        <v>47</v>
      </c>
      <c r="C20" s="128">
        <f t="shared" si="0"/>
        <v>0.615</v>
      </c>
      <c r="D20" s="129">
        <f t="shared" si="2"/>
        <v>0.615</v>
      </c>
      <c r="E20" s="129">
        <f t="shared" si="2"/>
        <v>0.47</v>
      </c>
      <c r="F20" s="132"/>
      <c r="G20" s="128">
        <f t="shared" si="3"/>
        <v>0.615</v>
      </c>
      <c r="H20" s="129">
        <v>0.615</v>
      </c>
      <c r="I20" s="131">
        <v>0.47</v>
      </c>
      <c r="J20" s="132"/>
      <c r="K20" s="100"/>
      <c r="L20" s="78"/>
      <c r="M20" s="79"/>
      <c r="N20" s="101"/>
      <c r="O20" s="91"/>
      <c r="P20" s="78"/>
      <c r="Q20" s="78"/>
      <c r="R20" s="116"/>
      <c r="S20" s="100"/>
      <c r="T20" s="78"/>
      <c r="U20" s="78"/>
      <c r="V20" s="101"/>
      <c r="W20" s="48"/>
      <c r="X20" s="48"/>
      <c r="Y20" s="48"/>
      <c r="Z20" s="48"/>
    </row>
    <row r="21" spans="1:26" s="70" customFormat="1" ht="13.5" customHeight="1">
      <c r="A21" s="77">
        <v>11</v>
      </c>
      <c r="B21" s="29" t="s">
        <v>48</v>
      </c>
      <c r="C21" s="128">
        <f t="shared" si="0"/>
        <v>0.408</v>
      </c>
      <c r="D21" s="129">
        <f t="shared" si="2"/>
        <v>0.408</v>
      </c>
      <c r="E21" s="129">
        <f t="shared" si="2"/>
        <v>0.312</v>
      </c>
      <c r="F21" s="132"/>
      <c r="G21" s="128">
        <f t="shared" si="3"/>
        <v>0.408</v>
      </c>
      <c r="H21" s="129">
        <v>0.408</v>
      </c>
      <c r="I21" s="131">
        <v>0.312</v>
      </c>
      <c r="J21" s="132"/>
      <c r="K21" s="100"/>
      <c r="L21" s="78"/>
      <c r="M21" s="79"/>
      <c r="N21" s="101"/>
      <c r="O21" s="91"/>
      <c r="P21" s="78"/>
      <c r="Q21" s="78"/>
      <c r="R21" s="116"/>
      <c r="S21" s="100"/>
      <c r="T21" s="78"/>
      <c r="U21" s="78"/>
      <c r="V21" s="101"/>
      <c r="W21" s="48"/>
      <c r="X21" s="48"/>
      <c r="Y21" s="48"/>
      <c r="Z21" s="48"/>
    </row>
    <row r="22" spans="1:26" s="70" customFormat="1" ht="13.5" customHeight="1">
      <c r="A22" s="77">
        <v>12</v>
      </c>
      <c r="B22" s="29" t="s">
        <v>96</v>
      </c>
      <c r="C22" s="128">
        <f t="shared" si="0"/>
        <v>0.872</v>
      </c>
      <c r="D22" s="129">
        <f t="shared" si="2"/>
        <v>0.872</v>
      </c>
      <c r="E22" s="129">
        <f t="shared" si="2"/>
        <v>0.666</v>
      </c>
      <c r="F22" s="132"/>
      <c r="G22" s="128">
        <f t="shared" si="3"/>
        <v>0.872</v>
      </c>
      <c r="H22" s="129">
        <v>0.872</v>
      </c>
      <c r="I22" s="131">
        <v>0.666</v>
      </c>
      <c r="J22" s="132"/>
      <c r="K22" s="100"/>
      <c r="L22" s="78"/>
      <c r="M22" s="79"/>
      <c r="N22" s="101"/>
      <c r="O22" s="91"/>
      <c r="P22" s="78"/>
      <c r="Q22" s="78"/>
      <c r="R22" s="116"/>
      <c r="S22" s="100"/>
      <c r="T22" s="78"/>
      <c r="U22" s="78"/>
      <c r="V22" s="101"/>
      <c r="W22" s="48"/>
      <c r="X22" s="48"/>
      <c r="Y22" s="48"/>
      <c r="Z22" s="48"/>
    </row>
    <row r="23" spans="1:26" s="69" customFormat="1" ht="13.5" customHeight="1">
      <c r="A23" s="77">
        <v>13</v>
      </c>
      <c r="B23" s="87" t="s">
        <v>51</v>
      </c>
      <c r="C23" s="128">
        <f t="shared" si="0"/>
        <v>0.907</v>
      </c>
      <c r="D23" s="140">
        <f t="shared" si="2"/>
        <v>0.907</v>
      </c>
      <c r="E23" s="129">
        <f t="shared" si="2"/>
        <v>0.54</v>
      </c>
      <c r="F23" s="235"/>
      <c r="G23" s="128">
        <f t="shared" si="3"/>
        <v>0.907</v>
      </c>
      <c r="H23" s="129">
        <v>0.907</v>
      </c>
      <c r="I23" s="131">
        <v>0.54</v>
      </c>
      <c r="J23" s="132"/>
      <c r="K23" s="100"/>
      <c r="L23" s="78"/>
      <c r="M23" s="79"/>
      <c r="N23" s="101"/>
      <c r="O23" s="91"/>
      <c r="P23" s="78"/>
      <c r="Q23" s="78"/>
      <c r="R23" s="116"/>
      <c r="S23" s="100"/>
      <c r="T23" s="78"/>
      <c r="U23" s="78"/>
      <c r="V23" s="101"/>
      <c r="W23" s="48"/>
      <c r="X23" s="48"/>
      <c r="Y23" s="48"/>
      <c r="Z23" s="48"/>
    </row>
    <row r="24" spans="1:26" s="70" customFormat="1" ht="13.5" customHeight="1" thickBot="1">
      <c r="A24" s="133">
        <v>14</v>
      </c>
      <c r="B24" s="45" t="s">
        <v>56</v>
      </c>
      <c r="C24" s="138">
        <f t="shared" si="0"/>
        <v>0.134</v>
      </c>
      <c r="D24" s="140">
        <f t="shared" si="2"/>
        <v>0.134</v>
      </c>
      <c r="E24" s="140">
        <f t="shared" si="2"/>
        <v>0.102</v>
      </c>
      <c r="F24" s="235"/>
      <c r="G24" s="236">
        <f t="shared" si="3"/>
        <v>0.134</v>
      </c>
      <c r="H24" s="237">
        <v>0.134</v>
      </c>
      <c r="I24" s="238">
        <v>0.102</v>
      </c>
      <c r="J24" s="237"/>
      <c r="K24" s="265"/>
      <c r="L24" s="203"/>
      <c r="M24" s="266"/>
      <c r="N24" s="267"/>
      <c r="O24" s="134"/>
      <c r="P24" s="141"/>
      <c r="Q24" s="141"/>
      <c r="R24" s="134"/>
      <c r="S24" s="139"/>
      <c r="T24" s="141"/>
      <c r="U24" s="141"/>
      <c r="V24" s="123"/>
      <c r="W24" s="48"/>
      <c r="X24" s="48"/>
      <c r="Y24" s="48"/>
      <c r="Z24" s="48"/>
    </row>
    <row r="25" spans="1:26" ht="33" customHeight="1" thickBot="1">
      <c r="A25" s="142">
        <v>15</v>
      </c>
      <c r="B25" s="143" t="s">
        <v>34</v>
      </c>
      <c r="C25" s="144">
        <f t="shared" si="0"/>
        <v>304.68399999999997</v>
      </c>
      <c r="D25" s="145">
        <f aca="true" t="shared" si="4" ref="D25:E30">H25+L25+P25+T25</f>
        <v>304.68399999999997</v>
      </c>
      <c r="E25" s="145">
        <f t="shared" si="4"/>
        <v>99.98500000000001</v>
      </c>
      <c r="F25" s="146"/>
      <c r="G25" s="147">
        <f t="shared" si="3"/>
        <v>299.484</v>
      </c>
      <c r="H25" s="145">
        <f>H26+SUM(H32:H71)</f>
        <v>299.484</v>
      </c>
      <c r="I25" s="145">
        <f>I26+SUM(I32:I71)</f>
        <v>86.57800000000002</v>
      </c>
      <c r="J25" s="148"/>
      <c r="K25" s="144">
        <f>L25+N25</f>
        <v>1.9</v>
      </c>
      <c r="L25" s="145">
        <f>L26+SUM(L32:L65)</f>
        <v>1.9</v>
      </c>
      <c r="M25" s="145">
        <f>M26+SUM(M32:M65)</f>
        <v>1.4</v>
      </c>
      <c r="N25" s="146"/>
      <c r="O25" s="147">
        <f>P25+R25</f>
        <v>3.299999999999998</v>
      </c>
      <c r="P25" s="145">
        <f>P26+SUM(P32:P65)</f>
        <v>3.299999999999998</v>
      </c>
      <c r="Q25" s="145">
        <f>Q26+SUM(Q32:Q65)</f>
        <v>2.5199999999999996</v>
      </c>
      <c r="R25" s="148"/>
      <c r="S25" s="144"/>
      <c r="T25" s="145"/>
      <c r="U25" s="145">
        <f>U26+SUM(U32:U65)</f>
        <v>9.487</v>
      </c>
      <c r="V25" s="146"/>
      <c r="W25" s="4"/>
      <c r="X25" s="4"/>
      <c r="Y25" s="4"/>
      <c r="Z25" s="4"/>
    </row>
    <row r="26" spans="1:26" ht="13.5" customHeight="1">
      <c r="A26" s="39">
        <v>16</v>
      </c>
      <c r="B26" s="192" t="s">
        <v>37</v>
      </c>
      <c r="C26" s="165">
        <f t="shared" si="0"/>
        <v>58.79699999999999</v>
      </c>
      <c r="D26" s="166">
        <f t="shared" si="4"/>
        <v>58.79699999999999</v>
      </c>
      <c r="E26" s="166">
        <f t="shared" si="4"/>
        <v>8.05</v>
      </c>
      <c r="F26" s="185"/>
      <c r="G26" s="117">
        <f t="shared" si="3"/>
        <v>64.439</v>
      </c>
      <c r="H26" s="41">
        <f>SUM(H27:H31)</f>
        <v>64.439</v>
      </c>
      <c r="I26" s="41">
        <f>SUM(I27:I30)</f>
        <v>2.8710000000000004</v>
      </c>
      <c r="J26" s="115"/>
      <c r="K26" s="202"/>
      <c r="L26" s="166"/>
      <c r="M26" s="166"/>
      <c r="N26" s="167"/>
      <c r="O26" s="42">
        <f>P26+R26</f>
        <v>-5.642</v>
      </c>
      <c r="P26" s="41">
        <f>SUM(P27:P30)</f>
        <v>-5.642</v>
      </c>
      <c r="Q26" s="41">
        <f>SUM(Q27:Q30)</f>
        <v>-4.308000000000001</v>
      </c>
      <c r="R26" s="115"/>
      <c r="S26" s="165"/>
      <c r="T26" s="166"/>
      <c r="U26" s="166">
        <f>SUM(U27:U30)</f>
        <v>9.487</v>
      </c>
      <c r="V26" s="167"/>
      <c r="W26" s="4"/>
      <c r="X26" s="4"/>
      <c r="Y26" s="4"/>
      <c r="Z26" s="4"/>
    </row>
    <row r="27" spans="1:26" ht="13.5" customHeight="1">
      <c r="A27" s="28">
        <v>17</v>
      </c>
      <c r="B27" s="193" t="s">
        <v>112</v>
      </c>
      <c r="C27" s="104">
        <f t="shared" si="0"/>
        <v>-5.662</v>
      </c>
      <c r="D27" s="24">
        <f t="shared" si="4"/>
        <v>-5.662</v>
      </c>
      <c r="E27" s="24">
        <f t="shared" si="4"/>
        <v>-4.323</v>
      </c>
      <c r="F27" s="105"/>
      <c r="G27" s="91"/>
      <c r="H27" s="25"/>
      <c r="I27" s="24"/>
      <c r="J27" s="27"/>
      <c r="K27" s="100"/>
      <c r="L27" s="25"/>
      <c r="M27" s="24"/>
      <c r="N27" s="109"/>
      <c r="O27" s="25">
        <f>P27+R27</f>
        <v>-5.662</v>
      </c>
      <c r="P27" s="24">
        <v>-5.662</v>
      </c>
      <c r="Q27" s="24">
        <v>-4.323</v>
      </c>
      <c r="R27" s="27"/>
      <c r="S27" s="124"/>
      <c r="T27" s="24"/>
      <c r="U27" s="24"/>
      <c r="V27" s="109"/>
      <c r="W27" s="4"/>
      <c r="X27" s="4"/>
      <c r="Y27" s="4"/>
      <c r="Z27" s="4"/>
    </row>
    <row r="28" spans="1:26" s="207" customFormat="1" ht="13.5" customHeight="1">
      <c r="A28" s="28">
        <v>18</v>
      </c>
      <c r="B28" s="150" t="s">
        <v>126</v>
      </c>
      <c r="C28" s="104"/>
      <c r="D28" s="24"/>
      <c r="E28" s="24">
        <f t="shared" si="4"/>
        <v>9.487</v>
      </c>
      <c r="F28" s="105"/>
      <c r="G28" s="91"/>
      <c r="H28" s="25"/>
      <c r="I28" s="24"/>
      <c r="J28" s="27"/>
      <c r="K28" s="100"/>
      <c r="L28" s="25"/>
      <c r="M28" s="24"/>
      <c r="N28" s="109"/>
      <c r="O28" s="25"/>
      <c r="P28" s="24"/>
      <c r="Q28" s="24"/>
      <c r="R28" s="27"/>
      <c r="S28" s="124"/>
      <c r="T28" s="24"/>
      <c r="U28" s="24">
        <v>9.487</v>
      </c>
      <c r="V28" s="109"/>
      <c r="W28" s="48"/>
      <c r="X28" s="48"/>
      <c r="Y28" s="48"/>
      <c r="Z28" s="48"/>
    </row>
    <row r="29" spans="1:26" ht="13.5" customHeight="1">
      <c r="A29" s="28">
        <v>19</v>
      </c>
      <c r="B29" s="194" t="s">
        <v>113</v>
      </c>
      <c r="C29" s="104">
        <f t="shared" si="0"/>
        <v>3.791</v>
      </c>
      <c r="D29" s="24">
        <f t="shared" si="4"/>
        <v>3.791</v>
      </c>
      <c r="E29" s="24">
        <f t="shared" si="4"/>
        <v>2.3760000000000003</v>
      </c>
      <c r="F29" s="105"/>
      <c r="G29" s="91">
        <f t="shared" si="3"/>
        <v>3.771</v>
      </c>
      <c r="H29" s="25">
        <v>3.771</v>
      </c>
      <c r="I29" s="24">
        <v>2.361</v>
      </c>
      <c r="J29" s="27"/>
      <c r="K29" s="100"/>
      <c r="L29" s="25"/>
      <c r="M29" s="24"/>
      <c r="N29" s="109"/>
      <c r="O29" s="25">
        <f>P29+R29</f>
        <v>0.02</v>
      </c>
      <c r="P29" s="24">
        <v>0.02</v>
      </c>
      <c r="Q29" s="24">
        <v>0.015</v>
      </c>
      <c r="R29" s="27"/>
      <c r="S29" s="106"/>
      <c r="T29" s="24"/>
      <c r="U29" s="24"/>
      <c r="V29" s="109"/>
      <c r="W29" s="4"/>
      <c r="X29" s="4"/>
      <c r="Y29" s="4"/>
      <c r="Z29" s="4"/>
    </row>
    <row r="30" spans="1:26" ht="13.5" customHeight="1">
      <c r="A30" s="28">
        <v>20</v>
      </c>
      <c r="B30" s="194" t="s">
        <v>114</v>
      </c>
      <c r="C30" s="104">
        <f t="shared" si="0"/>
        <v>0.668</v>
      </c>
      <c r="D30" s="24">
        <f t="shared" si="4"/>
        <v>0.668</v>
      </c>
      <c r="E30" s="24">
        <f t="shared" si="4"/>
        <v>0.51</v>
      </c>
      <c r="F30" s="105"/>
      <c r="G30" s="91">
        <f t="shared" si="3"/>
        <v>0.668</v>
      </c>
      <c r="H30" s="25">
        <v>0.668</v>
      </c>
      <c r="I30" s="24">
        <v>0.51</v>
      </c>
      <c r="J30" s="27"/>
      <c r="K30" s="100"/>
      <c r="L30" s="25"/>
      <c r="M30" s="24"/>
      <c r="N30" s="109"/>
      <c r="O30" s="25"/>
      <c r="P30" s="24"/>
      <c r="Q30" s="24"/>
      <c r="R30" s="27"/>
      <c r="S30" s="106"/>
      <c r="T30" s="24"/>
      <c r="U30" s="24"/>
      <c r="V30" s="109"/>
      <c r="W30" s="4"/>
      <c r="X30" s="4"/>
      <c r="Y30" s="4"/>
      <c r="Z30" s="4"/>
    </row>
    <row r="31" spans="1:26" ht="13.5" customHeight="1">
      <c r="A31" s="28">
        <v>21</v>
      </c>
      <c r="B31" s="194" t="s">
        <v>115</v>
      </c>
      <c r="C31" s="104">
        <f t="shared" si="0"/>
        <v>60</v>
      </c>
      <c r="D31" s="24">
        <f>H31+L31+P31+T31</f>
        <v>60</v>
      </c>
      <c r="E31" s="24"/>
      <c r="F31" s="105"/>
      <c r="G31" s="91">
        <f t="shared" si="3"/>
        <v>60</v>
      </c>
      <c r="H31" s="25">
        <v>60</v>
      </c>
      <c r="I31" s="24"/>
      <c r="J31" s="27"/>
      <c r="K31" s="100"/>
      <c r="L31" s="25"/>
      <c r="M31" s="24"/>
      <c r="N31" s="109"/>
      <c r="O31" s="25"/>
      <c r="P31" s="24"/>
      <c r="Q31" s="24"/>
      <c r="R31" s="27"/>
      <c r="S31" s="106"/>
      <c r="T31" s="24"/>
      <c r="U31" s="24"/>
      <c r="V31" s="109"/>
      <c r="W31" s="48"/>
      <c r="X31" s="48"/>
      <c r="Y31" s="48"/>
      <c r="Z31" s="48"/>
    </row>
    <row r="32" spans="1:26" ht="13.5" customHeight="1">
      <c r="A32" s="28">
        <v>22</v>
      </c>
      <c r="B32" s="195" t="s">
        <v>46</v>
      </c>
      <c r="C32" s="106">
        <f aca="true" t="shared" si="5" ref="C32:E38">+G32+K32+O32+S32</f>
        <v>18.31</v>
      </c>
      <c r="D32" s="18">
        <f t="shared" si="5"/>
        <v>18.31</v>
      </c>
      <c r="E32" s="18">
        <f t="shared" si="5"/>
        <v>9.268</v>
      </c>
      <c r="F32" s="105"/>
      <c r="G32" s="92">
        <f t="shared" si="3"/>
        <v>14.751</v>
      </c>
      <c r="H32" s="19">
        <v>14.751</v>
      </c>
      <c r="I32" s="49">
        <v>6.551</v>
      </c>
      <c r="J32" s="27"/>
      <c r="K32" s="122"/>
      <c r="L32" s="25"/>
      <c r="M32" s="24"/>
      <c r="N32" s="109"/>
      <c r="O32" s="19">
        <f aca="true" t="shared" si="6" ref="O32:O45">+P32</f>
        <v>3.559</v>
      </c>
      <c r="P32" s="18">
        <v>3.559</v>
      </c>
      <c r="Q32" s="18">
        <v>2.717</v>
      </c>
      <c r="R32" s="20"/>
      <c r="S32" s="106"/>
      <c r="T32" s="18"/>
      <c r="U32" s="18"/>
      <c r="V32" s="105"/>
      <c r="W32" s="4"/>
      <c r="X32" s="4"/>
      <c r="Y32" s="4"/>
      <c r="Z32" s="4"/>
    </row>
    <row r="33" spans="1:26" ht="13.5" customHeight="1">
      <c r="A33" s="28">
        <v>23</v>
      </c>
      <c r="B33" s="195" t="s">
        <v>49</v>
      </c>
      <c r="C33" s="106">
        <f t="shared" si="5"/>
        <v>6.130000000000001</v>
      </c>
      <c r="D33" s="18">
        <f t="shared" si="5"/>
        <v>6.130000000000001</v>
      </c>
      <c r="E33" s="18">
        <f t="shared" si="5"/>
        <v>4.68</v>
      </c>
      <c r="F33" s="105"/>
      <c r="G33" s="92">
        <f t="shared" si="3"/>
        <v>-8.87</v>
      </c>
      <c r="H33" s="19">
        <v>-8.87</v>
      </c>
      <c r="I33" s="49">
        <v>-6.772</v>
      </c>
      <c r="J33" s="27"/>
      <c r="K33" s="122"/>
      <c r="L33" s="25"/>
      <c r="M33" s="24"/>
      <c r="N33" s="109"/>
      <c r="O33" s="19">
        <f t="shared" si="6"/>
        <v>15</v>
      </c>
      <c r="P33" s="18">
        <v>15</v>
      </c>
      <c r="Q33" s="18">
        <v>11.452</v>
      </c>
      <c r="R33" s="20"/>
      <c r="S33" s="106"/>
      <c r="T33" s="18"/>
      <c r="U33" s="18"/>
      <c r="V33" s="105"/>
      <c r="W33" s="4"/>
      <c r="X33" s="4"/>
      <c r="Y33" s="4"/>
      <c r="Z33" s="4"/>
    </row>
    <row r="34" spans="1:26" ht="13.5" customHeight="1">
      <c r="A34" s="28">
        <v>24</v>
      </c>
      <c r="B34" s="195" t="s">
        <v>52</v>
      </c>
      <c r="C34" s="106">
        <f t="shared" si="5"/>
        <v>5.98</v>
      </c>
      <c r="D34" s="18">
        <f t="shared" si="5"/>
        <v>5.98</v>
      </c>
      <c r="E34" s="18">
        <f t="shared" si="5"/>
        <v>4.566</v>
      </c>
      <c r="F34" s="105"/>
      <c r="G34" s="92">
        <f t="shared" si="3"/>
        <v>-9.02</v>
      </c>
      <c r="H34" s="19">
        <v>-9.02</v>
      </c>
      <c r="I34" s="49">
        <v>-6.886</v>
      </c>
      <c r="J34" s="27"/>
      <c r="K34" s="122"/>
      <c r="L34" s="25"/>
      <c r="M34" s="24"/>
      <c r="N34" s="109"/>
      <c r="O34" s="19">
        <f t="shared" si="6"/>
        <v>15</v>
      </c>
      <c r="P34" s="18">
        <v>15</v>
      </c>
      <c r="Q34" s="18">
        <v>11.452</v>
      </c>
      <c r="R34" s="20"/>
      <c r="S34" s="106"/>
      <c r="T34" s="18"/>
      <c r="U34" s="18"/>
      <c r="V34" s="105"/>
      <c r="W34" s="4"/>
      <c r="X34" s="4"/>
      <c r="Y34" s="4"/>
      <c r="Z34" s="4"/>
    </row>
    <row r="35" spans="1:26" ht="13.5" customHeight="1">
      <c r="A35" s="28">
        <v>25</v>
      </c>
      <c r="B35" s="195" t="s">
        <v>54</v>
      </c>
      <c r="C35" s="106">
        <f t="shared" si="5"/>
        <v>2.311</v>
      </c>
      <c r="D35" s="18">
        <f t="shared" si="5"/>
        <v>2.311</v>
      </c>
      <c r="E35" s="18">
        <f t="shared" si="5"/>
        <v>1.764</v>
      </c>
      <c r="F35" s="105"/>
      <c r="G35" s="92">
        <f t="shared" si="3"/>
        <v>2.311</v>
      </c>
      <c r="H35" s="19">
        <v>2.311</v>
      </c>
      <c r="I35" s="49">
        <v>1.764</v>
      </c>
      <c r="J35" s="27"/>
      <c r="K35" s="122"/>
      <c r="L35" s="25"/>
      <c r="M35" s="24"/>
      <c r="N35" s="109"/>
      <c r="O35" s="19"/>
      <c r="P35" s="18"/>
      <c r="Q35" s="18"/>
      <c r="R35" s="20"/>
      <c r="S35" s="106"/>
      <c r="T35" s="18"/>
      <c r="U35" s="18"/>
      <c r="V35" s="105"/>
      <c r="W35" s="4"/>
      <c r="X35" s="4"/>
      <c r="Y35" s="4"/>
      <c r="Z35" s="4"/>
    </row>
    <row r="36" spans="1:26" ht="13.5" customHeight="1">
      <c r="A36" s="28">
        <v>26</v>
      </c>
      <c r="B36" s="195" t="s">
        <v>55</v>
      </c>
      <c r="C36" s="106">
        <f t="shared" si="5"/>
        <v>2.476</v>
      </c>
      <c r="D36" s="18">
        <f t="shared" si="5"/>
        <v>2.476</v>
      </c>
      <c r="E36" s="18">
        <f t="shared" si="5"/>
        <v>1.89</v>
      </c>
      <c r="F36" s="105"/>
      <c r="G36" s="92">
        <f t="shared" si="3"/>
        <v>2.476</v>
      </c>
      <c r="H36" s="19">
        <v>2.476</v>
      </c>
      <c r="I36" s="49">
        <v>1.89</v>
      </c>
      <c r="J36" s="27"/>
      <c r="K36" s="122"/>
      <c r="L36" s="25"/>
      <c r="M36" s="24"/>
      <c r="N36" s="109"/>
      <c r="O36" s="19"/>
      <c r="P36" s="18"/>
      <c r="Q36" s="18"/>
      <c r="R36" s="20"/>
      <c r="S36" s="106"/>
      <c r="T36" s="18"/>
      <c r="U36" s="18"/>
      <c r="V36" s="105"/>
      <c r="W36" s="4"/>
      <c r="X36" s="4"/>
      <c r="Y36" s="4"/>
      <c r="Z36" s="4"/>
    </row>
    <row r="37" spans="1:26" ht="13.5" customHeight="1">
      <c r="A37" s="28">
        <v>27</v>
      </c>
      <c r="B37" s="195" t="s">
        <v>57</v>
      </c>
      <c r="C37" s="106">
        <f t="shared" si="5"/>
        <v>4.323</v>
      </c>
      <c r="D37" s="18">
        <f t="shared" si="5"/>
        <v>4.323</v>
      </c>
      <c r="E37" s="18">
        <f t="shared" si="5"/>
        <v>3.3</v>
      </c>
      <c r="F37" s="105"/>
      <c r="G37" s="92">
        <f t="shared" si="3"/>
        <v>4.323</v>
      </c>
      <c r="H37" s="19">
        <v>4.323</v>
      </c>
      <c r="I37" s="18">
        <v>3.3</v>
      </c>
      <c r="J37" s="27"/>
      <c r="K37" s="122"/>
      <c r="L37" s="25"/>
      <c r="M37" s="24"/>
      <c r="N37" s="109"/>
      <c r="O37" s="19"/>
      <c r="P37" s="18"/>
      <c r="Q37" s="18"/>
      <c r="R37" s="20"/>
      <c r="S37" s="106"/>
      <c r="T37" s="18"/>
      <c r="U37" s="18"/>
      <c r="V37" s="105"/>
      <c r="W37" s="4"/>
      <c r="X37" s="4"/>
      <c r="Y37" s="4"/>
      <c r="Z37" s="4"/>
    </row>
    <row r="38" spans="1:26" ht="13.5" customHeight="1">
      <c r="A38" s="28">
        <v>28</v>
      </c>
      <c r="B38" s="195" t="s">
        <v>58</v>
      </c>
      <c r="C38" s="106">
        <f t="shared" si="5"/>
        <v>2.586</v>
      </c>
      <c r="D38" s="18">
        <f t="shared" si="5"/>
        <v>2.586</v>
      </c>
      <c r="E38" s="18">
        <f t="shared" si="5"/>
        <v>1.974</v>
      </c>
      <c r="F38" s="105"/>
      <c r="G38" s="92">
        <f t="shared" si="3"/>
        <v>2.586</v>
      </c>
      <c r="H38" s="19">
        <v>2.586</v>
      </c>
      <c r="I38" s="18">
        <v>1.974</v>
      </c>
      <c r="J38" s="27"/>
      <c r="K38" s="122"/>
      <c r="L38" s="25"/>
      <c r="M38" s="24"/>
      <c r="N38" s="109"/>
      <c r="O38" s="19"/>
      <c r="P38" s="18"/>
      <c r="Q38" s="18"/>
      <c r="R38" s="20"/>
      <c r="S38" s="106"/>
      <c r="T38" s="18"/>
      <c r="U38" s="18"/>
      <c r="V38" s="105"/>
      <c r="W38" s="4"/>
      <c r="X38" s="4"/>
      <c r="Y38" s="4"/>
      <c r="Z38" s="4"/>
    </row>
    <row r="39" spans="1:26" ht="13.5" customHeight="1">
      <c r="A39" s="28">
        <v>29</v>
      </c>
      <c r="B39" s="196" t="s">
        <v>59</v>
      </c>
      <c r="C39" s="106">
        <f aca="true" t="shared" si="7" ref="C39:E40">G39+K39+O39+S39</f>
        <v>0.173</v>
      </c>
      <c r="D39" s="18">
        <f t="shared" si="7"/>
        <v>0.173</v>
      </c>
      <c r="E39" s="18">
        <f t="shared" si="7"/>
        <v>0.132</v>
      </c>
      <c r="F39" s="105"/>
      <c r="G39" s="92">
        <f t="shared" si="3"/>
        <v>0.173</v>
      </c>
      <c r="H39" s="19">
        <v>0.173</v>
      </c>
      <c r="I39" s="18">
        <v>0.132</v>
      </c>
      <c r="J39" s="27"/>
      <c r="K39" s="122"/>
      <c r="L39" s="25"/>
      <c r="M39" s="24"/>
      <c r="N39" s="109"/>
      <c r="O39" s="19"/>
      <c r="P39" s="18"/>
      <c r="Q39" s="18"/>
      <c r="R39" s="20"/>
      <c r="S39" s="106"/>
      <c r="T39" s="18"/>
      <c r="U39" s="18"/>
      <c r="V39" s="105"/>
      <c r="W39" s="4"/>
      <c r="X39" s="4"/>
      <c r="Y39" s="4"/>
      <c r="Z39" s="4"/>
    </row>
    <row r="40" spans="1:26" ht="13.5" customHeight="1">
      <c r="A40" s="28">
        <v>30</v>
      </c>
      <c r="B40" s="197" t="s">
        <v>60</v>
      </c>
      <c r="C40" s="106">
        <f t="shared" si="7"/>
        <v>1.1789999999999998</v>
      </c>
      <c r="D40" s="18">
        <f t="shared" si="7"/>
        <v>1.1789999999999998</v>
      </c>
      <c r="E40" s="18">
        <f t="shared" si="7"/>
        <v>0.8999999999999999</v>
      </c>
      <c r="F40" s="105"/>
      <c r="G40" s="92">
        <f t="shared" si="3"/>
        <v>4.42</v>
      </c>
      <c r="H40" s="19">
        <v>4.42</v>
      </c>
      <c r="I40" s="18">
        <v>3.374</v>
      </c>
      <c r="J40" s="20"/>
      <c r="K40" s="122"/>
      <c r="L40" s="19"/>
      <c r="M40" s="18"/>
      <c r="N40" s="105"/>
      <c r="O40" s="19">
        <f t="shared" si="6"/>
        <v>-3.241</v>
      </c>
      <c r="P40" s="18">
        <v>-3.241</v>
      </c>
      <c r="Q40" s="18">
        <v>-2.474</v>
      </c>
      <c r="R40" s="20"/>
      <c r="S40" s="106"/>
      <c r="T40" s="18"/>
      <c r="U40" s="18"/>
      <c r="V40" s="105"/>
      <c r="W40" s="4"/>
      <c r="X40" s="4"/>
      <c r="Y40" s="4"/>
      <c r="Z40" s="4"/>
    </row>
    <row r="41" spans="1:26" ht="13.5" customHeight="1">
      <c r="A41" s="28">
        <v>31</v>
      </c>
      <c r="B41" s="195" t="s">
        <v>61</v>
      </c>
      <c r="C41" s="106">
        <f aca="true" t="shared" si="8" ref="C41:E46">+G41+K41+O41+S41</f>
        <v>4.614999999999998</v>
      </c>
      <c r="D41" s="18">
        <f t="shared" si="8"/>
        <v>4.614999999999998</v>
      </c>
      <c r="E41" s="18">
        <f t="shared" si="8"/>
        <v>2.8130000000000006</v>
      </c>
      <c r="F41" s="105"/>
      <c r="G41" s="92">
        <f t="shared" si="3"/>
        <v>23.38</v>
      </c>
      <c r="H41" s="82">
        <v>23.38</v>
      </c>
      <c r="I41" s="49">
        <v>17.14</v>
      </c>
      <c r="J41" s="20"/>
      <c r="K41" s="122"/>
      <c r="L41" s="19"/>
      <c r="M41" s="18"/>
      <c r="N41" s="105"/>
      <c r="O41" s="19">
        <f t="shared" si="6"/>
        <v>-18.765</v>
      </c>
      <c r="P41" s="18">
        <v>-18.765</v>
      </c>
      <c r="Q41" s="18">
        <v>-14.327</v>
      </c>
      <c r="R41" s="20"/>
      <c r="S41" s="106"/>
      <c r="T41" s="18"/>
      <c r="U41" s="18"/>
      <c r="V41" s="105"/>
      <c r="W41" s="4"/>
      <c r="X41" s="4"/>
      <c r="Y41" s="4"/>
      <c r="Z41" s="4"/>
    </row>
    <row r="42" spans="1:26" ht="13.5" customHeight="1">
      <c r="A42" s="28">
        <v>32</v>
      </c>
      <c r="B42" s="195" t="s">
        <v>62</v>
      </c>
      <c r="C42" s="106">
        <f t="shared" si="8"/>
        <v>0.825</v>
      </c>
      <c r="D42" s="18">
        <f t="shared" si="8"/>
        <v>0.825</v>
      </c>
      <c r="E42" s="18">
        <f t="shared" si="8"/>
        <v>0.63</v>
      </c>
      <c r="F42" s="105"/>
      <c r="G42" s="92">
        <f t="shared" si="3"/>
        <v>0.825</v>
      </c>
      <c r="H42" s="19">
        <v>0.825</v>
      </c>
      <c r="I42" s="18">
        <v>0.63</v>
      </c>
      <c r="J42" s="27"/>
      <c r="K42" s="122"/>
      <c r="L42" s="25"/>
      <c r="M42" s="24"/>
      <c r="N42" s="109"/>
      <c r="O42" s="19"/>
      <c r="P42" s="18"/>
      <c r="Q42" s="18"/>
      <c r="R42" s="20"/>
      <c r="S42" s="106"/>
      <c r="T42" s="18"/>
      <c r="U42" s="18"/>
      <c r="V42" s="105"/>
      <c r="W42" s="4"/>
      <c r="X42" s="4"/>
      <c r="Y42" s="4"/>
      <c r="Z42" s="4"/>
    </row>
    <row r="43" spans="1:26" ht="13.5" customHeight="1">
      <c r="A43" s="28">
        <v>33</v>
      </c>
      <c r="B43" s="195" t="s">
        <v>63</v>
      </c>
      <c r="C43" s="106">
        <f t="shared" si="8"/>
        <v>5.514999999999999</v>
      </c>
      <c r="D43" s="18">
        <f t="shared" si="8"/>
        <v>5.514999999999999</v>
      </c>
      <c r="E43" s="18">
        <f t="shared" si="8"/>
        <v>2.683</v>
      </c>
      <c r="F43" s="105"/>
      <c r="G43" s="92">
        <f t="shared" si="3"/>
        <v>16.525</v>
      </c>
      <c r="H43" s="19">
        <v>16.525</v>
      </c>
      <c r="I43" s="18">
        <v>11.089</v>
      </c>
      <c r="J43" s="27"/>
      <c r="K43" s="122"/>
      <c r="L43" s="25"/>
      <c r="M43" s="24"/>
      <c r="N43" s="109"/>
      <c r="O43" s="19">
        <f t="shared" si="6"/>
        <v>-11.01</v>
      </c>
      <c r="P43" s="18">
        <v>-11.01</v>
      </c>
      <c r="Q43" s="18">
        <v>-8.406</v>
      </c>
      <c r="R43" s="20"/>
      <c r="S43" s="106"/>
      <c r="T43" s="18"/>
      <c r="U43" s="18"/>
      <c r="V43" s="105"/>
      <c r="W43" s="4"/>
      <c r="X43" s="4"/>
      <c r="Y43" s="4"/>
      <c r="Z43" s="4"/>
    </row>
    <row r="44" spans="1:26" ht="13.5" customHeight="1">
      <c r="A44" s="28">
        <v>34</v>
      </c>
      <c r="B44" s="195" t="s">
        <v>64</v>
      </c>
      <c r="C44" s="106">
        <f t="shared" si="8"/>
        <v>0.8109999999999999</v>
      </c>
      <c r="D44" s="18">
        <f t="shared" si="8"/>
        <v>0.8109999999999999</v>
      </c>
      <c r="E44" s="18">
        <f t="shared" si="8"/>
        <v>0.619</v>
      </c>
      <c r="F44" s="105"/>
      <c r="G44" s="92">
        <f t="shared" si="3"/>
        <v>0.589</v>
      </c>
      <c r="H44" s="19">
        <v>0.589</v>
      </c>
      <c r="I44" s="18">
        <v>0.45</v>
      </c>
      <c r="J44" s="27"/>
      <c r="K44" s="122"/>
      <c r="L44" s="25"/>
      <c r="M44" s="24"/>
      <c r="N44" s="109"/>
      <c r="O44" s="19">
        <f t="shared" si="6"/>
        <v>0.222</v>
      </c>
      <c r="P44" s="18">
        <v>0.222</v>
      </c>
      <c r="Q44" s="18">
        <v>0.169</v>
      </c>
      <c r="R44" s="20"/>
      <c r="S44" s="106"/>
      <c r="T44" s="18"/>
      <c r="U44" s="18"/>
      <c r="V44" s="105"/>
      <c r="W44" s="4"/>
      <c r="X44" s="4"/>
      <c r="Y44" s="4"/>
      <c r="Z44" s="4"/>
    </row>
    <row r="45" spans="1:26" ht="13.5" customHeight="1">
      <c r="A45" s="28">
        <v>35</v>
      </c>
      <c r="B45" s="195" t="s">
        <v>65</v>
      </c>
      <c r="C45" s="106">
        <f t="shared" si="8"/>
        <v>4.204</v>
      </c>
      <c r="D45" s="18">
        <f t="shared" si="8"/>
        <v>4.204</v>
      </c>
      <c r="E45" s="18">
        <f t="shared" si="8"/>
        <v>3.209</v>
      </c>
      <c r="F45" s="105"/>
      <c r="G45" s="92">
        <f t="shared" si="3"/>
        <v>3.788</v>
      </c>
      <c r="H45" s="19">
        <v>3.788</v>
      </c>
      <c r="I45" s="18">
        <v>2.892</v>
      </c>
      <c r="J45" s="27"/>
      <c r="K45" s="122"/>
      <c r="L45" s="25"/>
      <c r="M45" s="24"/>
      <c r="N45" s="109"/>
      <c r="O45" s="19">
        <f t="shared" si="6"/>
        <v>0.416</v>
      </c>
      <c r="P45" s="18">
        <v>0.416</v>
      </c>
      <c r="Q45" s="18">
        <v>0.317</v>
      </c>
      <c r="R45" s="20"/>
      <c r="S45" s="106"/>
      <c r="T45" s="18"/>
      <c r="U45" s="18"/>
      <c r="V45" s="105"/>
      <c r="W45" s="4"/>
      <c r="X45" s="4"/>
      <c r="Y45" s="4"/>
      <c r="Z45" s="4"/>
    </row>
    <row r="46" spans="1:26" ht="13.5" customHeight="1">
      <c r="A46" s="28">
        <v>36</v>
      </c>
      <c r="B46" s="195" t="s">
        <v>66</v>
      </c>
      <c r="C46" s="106">
        <f t="shared" si="8"/>
        <v>16.008000000000003</v>
      </c>
      <c r="D46" s="18">
        <f t="shared" si="8"/>
        <v>16.008000000000003</v>
      </c>
      <c r="E46" s="18">
        <f t="shared" si="8"/>
        <v>12.222000000000001</v>
      </c>
      <c r="F46" s="105"/>
      <c r="G46" s="92">
        <f t="shared" si="3"/>
        <v>14.146</v>
      </c>
      <c r="H46" s="82">
        <v>14.146</v>
      </c>
      <c r="I46" s="49">
        <v>10.8</v>
      </c>
      <c r="J46" s="80"/>
      <c r="K46" s="122"/>
      <c r="L46" s="25"/>
      <c r="M46" s="24"/>
      <c r="N46" s="109"/>
      <c r="O46" s="19">
        <f>P46+R46</f>
        <v>1.862</v>
      </c>
      <c r="P46" s="18">
        <v>1.862</v>
      </c>
      <c r="Q46" s="18">
        <v>1.422</v>
      </c>
      <c r="R46" s="20"/>
      <c r="S46" s="106"/>
      <c r="T46" s="18"/>
      <c r="U46" s="18"/>
      <c r="V46" s="105"/>
      <c r="W46" s="4"/>
      <c r="X46" s="4"/>
      <c r="Y46" s="4"/>
      <c r="Z46" s="4"/>
    </row>
    <row r="47" spans="1:26" ht="13.5" customHeight="1">
      <c r="A47" s="28">
        <v>37</v>
      </c>
      <c r="B47" s="195" t="s">
        <v>67</v>
      </c>
      <c r="C47" s="106">
        <f aca="true" t="shared" si="9" ref="C47:D49">+G47+K47+O47+S47</f>
        <v>1.714</v>
      </c>
      <c r="D47" s="18">
        <f t="shared" si="9"/>
        <v>1.714</v>
      </c>
      <c r="E47" s="18"/>
      <c r="F47" s="105"/>
      <c r="G47" s="92">
        <f t="shared" si="3"/>
        <v>1.714</v>
      </c>
      <c r="H47" s="19">
        <v>1.714</v>
      </c>
      <c r="I47" s="18">
        <v>1.308</v>
      </c>
      <c r="J47" s="20"/>
      <c r="K47" s="122"/>
      <c r="L47" s="19"/>
      <c r="M47" s="18"/>
      <c r="N47" s="105"/>
      <c r="O47" s="19"/>
      <c r="P47" s="18"/>
      <c r="Q47" s="18"/>
      <c r="R47" s="20"/>
      <c r="S47" s="106"/>
      <c r="T47" s="18"/>
      <c r="U47" s="18"/>
      <c r="V47" s="105"/>
      <c r="W47" s="4"/>
      <c r="X47" s="4"/>
      <c r="Y47" s="4"/>
      <c r="Z47" s="4"/>
    </row>
    <row r="48" spans="1:26" ht="13.5" customHeight="1">
      <c r="A48" s="28">
        <v>38</v>
      </c>
      <c r="B48" s="195" t="s">
        <v>69</v>
      </c>
      <c r="C48" s="106">
        <f t="shared" si="9"/>
        <v>8.942</v>
      </c>
      <c r="D48" s="18">
        <f t="shared" si="9"/>
        <v>8.942</v>
      </c>
      <c r="E48" s="18">
        <f>+I48+M48+Q48+U48</f>
        <v>6.827</v>
      </c>
      <c r="F48" s="105"/>
      <c r="G48" s="92">
        <f t="shared" si="3"/>
        <v>6.955</v>
      </c>
      <c r="H48" s="19">
        <v>6.955</v>
      </c>
      <c r="I48" s="18">
        <v>5.31</v>
      </c>
      <c r="J48" s="20"/>
      <c r="K48" s="122"/>
      <c r="L48" s="25"/>
      <c r="M48" s="24"/>
      <c r="N48" s="109"/>
      <c r="O48" s="19">
        <f>P48+R48</f>
        <v>1.987</v>
      </c>
      <c r="P48" s="18">
        <v>1.987</v>
      </c>
      <c r="Q48" s="18">
        <v>1.517</v>
      </c>
      <c r="R48" s="20"/>
      <c r="S48" s="106"/>
      <c r="T48" s="18"/>
      <c r="U48" s="18"/>
      <c r="V48" s="105"/>
      <c r="W48" s="4"/>
      <c r="X48" s="4"/>
      <c r="Y48" s="4"/>
      <c r="Z48" s="4"/>
    </row>
    <row r="49" spans="1:26" ht="13.5" customHeight="1">
      <c r="A49" s="28">
        <v>39</v>
      </c>
      <c r="B49" s="195" t="s">
        <v>70</v>
      </c>
      <c r="C49" s="106">
        <f t="shared" si="9"/>
        <v>10.295</v>
      </c>
      <c r="D49" s="18">
        <f t="shared" si="9"/>
        <v>10.295</v>
      </c>
      <c r="E49" s="18">
        <f>+I49+M49+Q49+U49</f>
        <v>4.043</v>
      </c>
      <c r="F49" s="105"/>
      <c r="G49" s="92">
        <f t="shared" si="3"/>
        <v>9.833</v>
      </c>
      <c r="H49" s="19">
        <v>9.833</v>
      </c>
      <c r="I49" s="18">
        <v>3.69</v>
      </c>
      <c r="J49" s="20"/>
      <c r="K49" s="122"/>
      <c r="L49" s="25"/>
      <c r="M49" s="24"/>
      <c r="N49" s="109"/>
      <c r="O49" s="19">
        <f>+P49+R49</f>
        <v>0.462</v>
      </c>
      <c r="P49" s="18">
        <v>0.462</v>
      </c>
      <c r="Q49" s="18">
        <v>0.353</v>
      </c>
      <c r="R49" s="20"/>
      <c r="S49" s="106"/>
      <c r="T49" s="18"/>
      <c r="U49" s="18"/>
      <c r="V49" s="105"/>
      <c r="W49" s="4"/>
      <c r="X49" s="4"/>
      <c r="Y49" s="4"/>
      <c r="Z49" s="4"/>
    </row>
    <row r="50" spans="1:26" ht="13.5" customHeight="1">
      <c r="A50" s="28">
        <v>40</v>
      </c>
      <c r="B50" s="195" t="s">
        <v>71</v>
      </c>
      <c r="C50" s="106">
        <f>G50+K50+O50+S50</f>
        <v>8.073</v>
      </c>
      <c r="D50" s="18">
        <f>H50+L50+P50+T50</f>
        <v>8.073</v>
      </c>
      <c r="E50" s="18">
        <f>I50+M50+Q50+U50</f>
        <v>3.033</v>
      </c>
      <c r="F50" s="105"/>
      <c r="G50" s="92">
        <f t="shared" si="3"/>
        <v>7.661</v>
      </c>
      <c r="H50" s="19">
        <v>7.661</v>
      </c>
      <c r="I50" s="18">
        <v>2.718</v>
      </c>
      <c r="J50" s="20"/>
      <c r="K50" s="122"/>
      <c r="L50" s="25"/>
      <c r="M50" s="24"/>
      <c r="N50" s="109"/>
      <c r="O50" s="19">
        <f aca="true" t="shared" si="10" ref="O50:O57">+P50</f>
        <v>0.412</v>
      </c>
      <c r="P50" s="18">
        <v>0.412</v>
      </c>
      <c r="Q50" s="18">
        <v>0.315</v>
      </c>
      <c r="R50" s="20"/>
      <c r="S50" s="106"/>
      <c r="T50" s="18"/>
      <c r="U50" s="18"/>
      <c r="V50" s="105"/>
      <c r="W50" s="4"/>
      <c r="X50" s="4"/>
      <c r="Y50" s="4"/>
      <c r="Z50" s="4"/>
    </row>
    <row r="51" spans="1:26" ht="13.5" customHeight="1">
      <c r="A51" s="28">
        <v>41</v>
      </c>
      <c r="B51" s="195" t="s">
        <v>72</v>
      </c>
      <c r="C51" s="106">
        <f aca="true" t="shared" si="11" ref="C51:E53">+G51+K51+O51+S51</f>
        <v>43.635</v>
      </c>
      <c r="D51" s="18">
        <f t="shared" si="11"/>
        <v>43.635</v>
      </c>
      <c r="E51" s="18">
        <f t="shared" si="11"/>
        <v>3.5389999999999997</v>
      </c>
      <c r="F51" s="105"/>
      <c r="G51" s="92">
        <f t="shared" si="3"/>
        <v>42.772</v>
      </c>
      <c r="H51" s="19">
        <v>42.772</v>
      </c>
      <c r="I51" s="18">
        <v>2.88</v>
      </c>
      <c r="J51" s="27"/>
      <c r="K51" s="122"/>
      <c r="L51" s="25"/>
      <c r="M51" s="24"/>
      <c r="N51" s="109"/>
      <c r="O51" s="19">
        <f t="shared" si="10"/>
        <v>0.863</v>
      </c>
      <c r="P51" s="18">
        <v>0.863</v>
      </c>
      <c r="Q51" s="18">
        <v>0.659</v>
      </c>
      <c r="R51" s="20"/>
      <c r="S51" s="106"/>
      <c r="T51" s="18"/>
      <c r="U51" s="18"/>
      <c r="V51" s="105"/>
      <c r="W51" s="4"/>
      <c r="X51" s="4"/>
      <c r="Y51" s="4"/>
      <c r="Z51" s="4"/>
    </row>
    <row r="52" spans="1:26" ht="13.5" customHeight="1">
      <c r="A52" s="28">
        <v>42</v>
      </c>
      <c r="B52" s="195" t="s">
        <v>73</v>
      </c>
      <c r="C52" s="106">
        <f t="shared" si="11"/>
        <v>1.768</v>
      </c>
      <c r="D52" s="18">
        <f t="shared" si="11"/>
        <v>1.768</v>
      </c>
      <c r="E52" s="18">
        <f t="shared" si="11"/>
        <v>1.35</v>
      </c>
      <c r="F52" s="105"/>
      <c r="G52" s="92">
        <f t="shared" si="3"/>
        <v>1.768</v>
      </c>
      <c r="H52" s="19">
        <v>1.768</v>
      </c>
      <c r="I52" s="18">
        <v>1.35</v>
      </c>
      <c r="J52" s="27"/>
      <c r="K52" s="122"/>
      <c r="L52" s="25"/>
      <c r="M52" s="24"/>
      <c r="N52" s="109"/>
      <c r="O52" s="19"/>
      <c r="P52" s="18"/>
      <c r="Q52" s="18"/>
      <c r="R52" s="20"/>
      <c r="S52" s="106"/>
      <c r="T52" s="18"/>
      <c r="U52" s="18"/>
      <c r="V52" s="105"/>
      <c r="W52" s="4"/>
      <c r="X52" s="4"/>
      <c r="Y52" s="4"/>
      <c r="Z52" s="4"/>
    </row>
    <row r="53" spans="1:26" ht="13.5" customHeight="1">
      <c r="A53" s="28">
        <v>43</v>
      </c>
      <c r="B53" s="195" t="s">
        <v>74</v>
      </c>
      <c r="C53" s="106">
        <f t="shared" si="11"/>
        <v>0.118</v>
      </c>
      <c r="D53" s="18">
        <f t="shared" si="11"/>
        <v>0.118</v>
      </c>
      <c r="E53" s="18">
        <f t="shared" si="11"/>
        <v>0.09</v>
      </c>
      <c r="F53" s="105"/>
      <c r="G53" s="92">
        <f t="shared" si="3"/>
        <v>0.118</v>
      </c>
      <c r="H53" s="19">
        <v>0.118</v>
      </c>
      <c r="I53" s="18">
        <v>0.09</v>
      </c>
      <c r="J53" s="27"/>
      <c r="K53" s="122"/>
      <c r="L53" s="25"/>
      <c r="M53" s="24"/>
      <c r="N53" s="109"/>
      <c r="O53" s="19"/>
      <c r="P53" s="18"/>
      <c r="Q53" s="18"/>
      <c r="R53" s="20"/>
      <c r="S53" s="106"/>
      <c r="T53" s="18"/>
      <c r="U53" s="18"/>
      <c r="V53" s="105"/>
      <c r="W53" s="4"/>
      <c r="X53" s="4"/>
      <c r="Y53" s="4"/>
      <c r="Z53" s="4"/>
    </row>
    <row r="54" spans="1:26" ht="13.5" customHeight="1">
      <c r="A54" s="28">
        <v>44</v>
      </c>
      <c r="B54" s="195" t="s">
        <v>75</v>
      </c>
      <c r="C54" s="106">
        <f>G54+K54+O54+S54</f>
        <v>4.602</v>
      </c>
      <c r="D54" s="18">
        <f>H54+L54+P54+T54</f>
        <v>4.602</v>
      </c>
      <c r="E54" s="18">
        <f>I54+M54+Q54+U54</f>
        <v>3.5140000000000002</v>
      </c>
      <c r="F54" s="105"/>
      <c r="G54" s="92">
        <f t="shared" si="3"/>
        <v>3.859</v>
      </c>
      <c r="H54" s="19">
        <v>3.859</v>
      </c>
      <c r="I54" s="18">
        <v>2.946</v>
      </c>
      <c r="J54" s="20"/>
      <c r="K54" s="122"/>
      <c r="L54" s="25"/>
      <c r="M54" s="24"/>
      <c r="N54" s="109"/>
      <c r="O54" s="19">
        <f t="shared" si="10"/>
        <v>0.743</v>
      </c>
      <c r="P54" s="18">
        <v>0.743</v>
      </c>
      <c r="Q54" s="18">
        <v>0.568</v>
      </c>
      <c r="R54" s="20"/>
      <c r="S54" s="106"/>
      <c r="T54" s="18"/>
      <c r="U54" s="18"/>
      <c r="V54" s="105"/>
      <c r="W54" s="4"/>
      <c r="X54" s="4"/>
      <c r="Y54" s="4"/>
      <c r="Z54" s="4"/>
    </row>
    <row r="55" spans="1:26" ht="13.5" customHeight="1">
      <c r="A55" s="28">
        <v>45</v>
      </c>
      <c r="B55" s="195" t="s">
        <v>77</v>
      </c>
      <c r="C55" s="106">
        <f aca="true" t="shared" si="12" ref="C55:C63">+G55+K55+O55+S55</f>
        <v>0.118</v>
      </c>
      <c r="D55" s="18">
        <f aca="true" t="shared" si="13" ref="D55:D63">+H55+L55+P55+T55</f>
        <v>0.118</v>
      </c>
      <c r="E55" s="18">
        <f aca="true" t="shared" si="14" ref="E55:E63">+I55+M55+Q55+U55</f>
        <v>0.09</v>
      </c>
      <c r="F55" s="105"/>
      <c r="G55" s="92">
        <f t="shared" si="3"/>
        <v>0.118</v>
      </c>
      <c r="H55" s="19">
        <v>0.118</v>
      </c>
      <c r="I55" s="18">
        <v>0.09</v>
      </c>
      <c r="J55" s="20"/>
      <c r="K55" s="122"/>
      <c r="L55" s="25"/>
      <c r="M55" s="24"/>
      <c r="N55" s="109"/>
      <c r="O55" s="19"/>
      <c r="P55" s="18"/>
      <c r="Q55" s="18"/>
      <c r="R55" s="20"/>
      <c r="S55" s="106"/>
      <c r="T55" s="18"/>
      <c r="U55" s="18"/>
      <c r="V55" s="105"/>
      <c r="W55" s="4"/>
      <c r="X55" s="4"/>
      <c r="Y55" s="4"/>
      <c r="Z55" s="4"/>
    </row>
    <row r="56" spans="1:26" ht="13.5" customHeight="1">
      <c r="A56" s="28">
        <v>46</v>
      </c>
      <c r="B56" s="195" t="s">
        <v>78</v>
      </c>
      <c r="C56" s="106">
        <f t="shared" si="12"/>
        <v>71.2</v>
      </c>
      <c r="D56" s="18">
        <f t="shared" si="13"/>
        <v>71.2</v>
      </c>
      <c r="E56" s="18">
        <f t="shared" si="14"/>
        <v>5.337</v>
      </c>
      <c r="F56" s="105"/>
      <c r="G56" s="92">
        <f t="shared" si="3"/>
        <v>70.78</v>
      </c>
      <c r="H56" s="19">
        <v>70.78</v>
      </c>
      <c r="I56" s="18">
        <v>5.016</v>
      </c>
      <c r="J56" s="27"/>
      <c r="K56" s="122"/>
      <c r="L56" s="25"/>
      <c r="M56" s="24"/>
      <c r="N56" s="109"/>
      <c r="O56" s="19">
        <f t="shared" si="10"/>
        <v>0.42</v>
      </c>
      <c r="P56" s="18">
        <v>0.42</v>
      </c>
      <c r="Q56" s="18">
        <v>0.321</v>
      </c>
      <c r="R56" s="27"/>
      <c r="S56" s="106"/>
      <c r="T56" s="18"/>
      <c r="U56" s="18"/>
      <c r="V56" s="105"/>
      <c r="W56" s="4"/>
      <c r="X56" s="4"/>
      <c r="Y56" s="4"/>
      <c r="Z56" s="4"/>
    </row>
    <row r="57" spans="1:26" ht="13.5" customHeight="1">
      <c r="A57" s="28">
        <v>47</v>
      </c>
      <c r="B57" s="195" t="s">
        <v>79</v>
      </c>
      <c r="C57" s="106">
        <f t="shared" si="12"/>
        <v>3.512</v>
      </c>
      <c r="D57" s="18">
        <f t="shared" si="13"/>
        <v>3.512</v>
      </c>
      <c r="E57" s="18">
        <f t="shared" si="14"/>
        <v>2.173</v>
      </c>
      <c r="F57" s="105"/>
      <c r="G57" s="92">
        <f t="shared" si="3"/>
        <v>0.6</v>
      </c>
      <c r="H57" s="19">
        <v>0.6</v>
      </c>
      <c r="I57" s="18"/>
      <c r="J57" s="20"/>
      <c r="K57" s="122">
        <f>L57+N57</f>
        <v>1.9</v>
      </c>
      <c r="L57" s="19">
        <v>1.9</v>
      </c>
      <c r="M57" s="18">
        <v>1.4</v>
      </c>
      <c r="N57" s="105"/>
      <c r="O57" s="19">
        <f t="shared" si="10"/>
        <v>1.012</v>
      </c>
      <c r="P57" s="18">
        <v>1.012</v>
      </c>
      <c r="Q57" s="18">
        <v>0.773</v>
      </c>
      <c r="R57" s="20"/>
      <c r="S57" s="106"/>
      <c r="T57" s="18"/>
      <c r="U57" s="18"/>
      <c r="V57" s="105"/>
      <c r="W57" s="4"/>
      <c r="X57" s="4"/>
      <c r="Y57" s="4"/>
      <c r="Z57" s="4"/>
    </row>
    <row r="58" spans="1:26" ht="13.5" customHeight="1">
      <c r="A58" s="28">
        <v>48</v>
      </c>
      <c r="B58" s="195" t="s">
        <v>80</v>
      </c>
      <c r="C58" s="106">
        <f t="shared" si="12"/>
        <v>2.912</v>
      </c>
      <c r="D58" s="18">
        <f t="shared" si="13"/>
        <v>2.912</v>
      </c>
      <c r="E58" s="18">
        <f t="shared" si="14"/>
        <v>2.224</v>
      </c>
      <c r="F58" s="105"/>
      <c r="G58" s="92">
        <f t="shared" si="3"/>
        <v>2.912</v>
      </c>
      <c r="H58" s="19">
        <v>2.912</v>
      </c>
      <c r="I58" s="18">
        <v>2.224</v>
      </c>
      <c r="J58" s="27"/>
      <c r="K58" s="122"/>
      <c r="L58" s="25"/>
      <c r="M58" s="24"/>
      <c r="N58" s="109"/>
      <c r="O58" s="19"/>
      <c r="P58" s="18"/>
      <c r="Q58" s="18"/>
      <c r="R58" s="20"/>
      <c r="S58" s="106"/>
      <c r="T58" s="18"/>
      <c r="U58" s="18"/>
      <c r="V58" s="105"/>
      <c r="W58" s="4"/>
      <c r="X58" s="4"/>
      <c r="Y58" s="4"/>
      <c r="Z58" s="4"/>
    </row>
    <row r="59" spans="1:26" ht="13.5" customHeight="1">
      <c r="A59" s="28">
        <v>49</v>
      </c>
      <c r="B59" s="195" t="s">
        <v>81</v>
      </c>
      <c r="C59" s="106">
        <f t="shared" si="12"/>
        <v>0.996</v>
      </c>
      <c r="D59" s="18">
        <f t="shared" si="13"/>
        <v>0.996</v>
      </c>
      <c r="E59" s="18">
        <f t="shared" si="14"/>
        <v>0.76</v>
      </c>
      <c r="F59" s="105"/>
      <c r="G59" s="92">
        <f t="shared" si="3"/>
        <v>0.996</v>
      </c>
      <c r="H59" s="19">
        <v>0.996</v>
      </c>
      <c r="I59" s="18">
        <v>0.76</v>
      </c>
      <c r="J59" s="27"/>
      <c r="K59" s="122"/>
      <c r="L59" s="25"/>
      <c r="M59" s="24"/>
      <c r="N59" s="109"/>
      <c r="O59" s="19"/>
      <c r="P59" s="18"/>
      <c r="Q59" s="18"/>
      <c r="R59" s="20"/>
      <c r="S59" s="106"/>
      <c r="T59" s="18"/>
      <c r="U59" s="18"/>
      <c r="V59" s="105"/>
      <c r="W59" s="4"/>
      <c r="X59" s="4"/>
      <c r="Y59" s="4"/>
      <c r="Z59" s="4"/>
    </row>
    <row r="60" spans="1:26" ht="13.5" customHeight="1">
      <c r="A60" s="28">
        <v>50</v>
      </c>
      <c r="B60" s="195" t="s">
        <v>82</v>
      </c>
      <c r="C60" s="106">
        <f t="shared" si="12"/>
        <v>0.118</v>
      </c>
      <c r="D60" s="18">
        <f t="shared" si="13"/>
        <v>0.118</v>
      </c>
      <c r="E60" s="18">
        <f t="shared" si="14"/>
        <v>0.09</v>
      </c>
      <c r="F60" s="105"/>
      <c r="G60" s="92">
        <f t="shared" si="3"/>
        <v>0.118</v>
      </c>
      <c r="H60" s="19">
        <v>0.118</v>
      </c>
      <c r="I60" s="18">
        <v>0.09</v>
      </c>
      <c r="J60" s="27"/>
      <c r="K60" s="122"/>
      <c r="L60" s="25"/>
      <c r="M60" s="24"/>
      <c r="N60" s="109"/>
      <c r="O60" s="19"/>
      <c r="P60" s="18"/>
      <c r="Q60" s="18"/>
      <c r="R60" s="20"/>
      <c r="S60" s="106"/>
      <c r="T60" s="18"/>
      <c r="U60" s="18"/>
      <c r="V60" s="105"/>
      <c r="W60" s="4"/>
      <c r="X60" s="4"/>
      <c r="Y60" s="4"/>
      <c r="Z60" s="4"/>
    </row>
    <row r="61" spans="1:26" ht="13.5" customHeight="1">
      <c r="A61" s="28">
        <v>51</v>
      </c>
      <c r="B61" s="195" t="s">
        <v>84</v>
      </c>
      <c r="C61" s="106">
        <f t="shared" si="12"/>
        <v>2.352</v>
      </c>
      <c r="D61" s="18">
        <f t="shared" si="13"/>
        <v>2.352</v>
      </c>
      <c r="E61" s="18">
        <f t="shared" si="14"/>
        <v>1.796</v>
      </c>
      <c r="F61" s="105"/>
      <c r="G61" s="92">
        <f t="shared" si="3"/>
        <v>2.352</v>
      </c>
      <c r="H61" s="19">
        <v>2.352</v>
      </c>
      <c r="I61" s="18">
        <v>1.796</v>
      </c>
      <c r="J61" s="27"/>
      <c r="K61" s="122"/>
      <c r="L61" s="25"/>
      <c r="M61" s="24"/>
      <c r="N61" s="109"/>
      <c r="O61" s="19"/>
      <c r="P61" s="18"/>
      <c r="Q61" s="18"/>
      <c r="R61" s="20"/>
      <c r="S61" s="106"/>
      <c r="T61" s="18"/>
      <c r="U61" s="18"/>
      <c r="V61" s="105"/>
      <c r="W61" s="4"/>
      <c r="X61" s="4"/>
      <c r="Y61" s="4"/>
      <c r="Z61" s="4"/>
    </row>
    <row r="62" spans="1:26" ht="13.5" customHeight="1">
      <c r="A62" s="28">
        <v>52</v>
      </c>
      <c r="B62" s="195" t="s">
        <v>86</v>
      </c>
      <c r="C62" s="107">
        <f t="shared" si="12"/>
        <v>1.152</v>
      </c>
      <c r="D62" s="18">
        <f t="shared" si="13"/>
        <v>1.152</v>
      </c>
      <c r="E62" s="19">
        <f t="shared" si="14"/>
        <v>0.88</v>
      </c>
      <c r="F62" s="105"/>
      <c r="G62" s="92">
        <f t="shared" si="3"/>
        <v>1.152</v>
      </c>
      <c r="H62" s="19">
        <v>1.152</v>
      </c>
      <c r="I62" s="18">
        <v>0.88</v>
      </c>
      <c r="J62" s="27"/>
      <c r="K62" s="122"/>
      <c r="L62" s="19"/>
      <c r="M62" s="18"/>
      <c r="N62" s="105"/>
      <c r="O62" s="19"/>
      <c r="P62" s="18"/>
      <c r="Q62" s="18"/>
      <c r="R62" s="20"/>
      <c r="S62" s="106"/>
      <c r="T62" s="18"/>
      <c r="U62" s="18"/>
      <c r="V62" s="105"/>
      <c r="W62" s="4"/>
      <c r="X62" s="4"/>
      <c r="Y62" s="4"/>
      <c r="Z62" s="4"/>
    </row>
    <row r="63" spans="1:26" ht="13.5" customHeight="1">
      <c r="A63" s="28">
        <v>53</v>
      </c>
      <c r="B63" s="195" t="s">
        <v>87</v>
      </c>
      <c r="C63" s="107">
        <f t="shared" si="12"/>
        <v>0.236</v>
      </c>
      <c r="D63" s="18">
        <f t="shared" si="13"/>
        <v>0.236</v>
      </c>
      <c r="E63" s="19">
        <f t="shared" si="14"/>
        <v>0.18</v>
      </c>
      <c r="F63" s="105"/>
      <c r="G63" s="92">
        <f t="shared" si="3"/>
        <v>0.236</v>
      </c>
      <c r="H63" s="19">
        <v>0.236</v>
      </c>
      <c r="I63" s="18">
        <v>0.18</v>
      </c>
      <c r="J63" s="27"/>
      <c r="K63" s="122"/>
      <c r="L63" s="19"/>
      <c r="M63" s="18"/>
      <c r="N63" s="105"/>
      <c r="O63" s="19"/>
      <c r="P63" s="18"/>
      <c r="Q63" s="18"/>
      <c r="R63" s="20"/>
      <c r="S63" s="106"/>
      <c r="T63" s="18"/>
      <c r="U63" s="18"/>
      <c r="V63" s="105"/>
      <c r="W63" s="4"/>
      <c r="X63" s="4"/>
      <c r="Y63" s="4"/>
      <c r="Z63" s="4"/>
    </row>
    <row r="64" spans="1:26" ht="13.5" customHeight="1">
      <c r="A64" s="50">
        <v>54</v>
      </c>
      <c r="B64" s="198" t="s">
        <v>88</v>
      </c>
      <c r="C64" s="113">
        <f>G64+K64+O64+S64</f>
        <v>0.449</v>
      </c>
      <c r="D64" s="51">
        <f>H64+L64+P64+T64</f>
        <v>0.449</v>
      </c>
      <c r="E64" s="51">
        <f>I64+M64+Q64+U64</f>
        <v>0.343</v>
      </c>
      <c r="F64" s="114"/>
      <c r="G64" s="126">
        <f t="shared" si="3"/>
        <v>0.449</v>
      </c>
      <c r="H64" s="73">
        <v>0.449</v>
      </c>
      <c r="I64" s="51">
        <v>0.343</v>
      </c>
      <c r="J64" s="54"/>
      <c r="K64" s="127"/>
      <c r="L64" s="74"/>
      <c r="M64" s="53"/>
      <c r="N64" s="99"/>
      <c r="O64" s="73"/>
      <c r="P64" s="51"/>
      <c r="Q64" s="51"/>
      <c r="R64" s="52"/>
      <c r="S64" s="113"/>
      <c r="T64" s="51"/>
      <c r="U64" s="51"/>
      <c r="V64" s="114"/>
      <c r="W64" s="4"/>
      <c r="X64" s="4"/>
      <c r="Y64" s="4"/>
      <c r="Z64" s="4"/>
    </row>
    <row r="65" spans="1:26" ht="13.5" customHeight="1">
      <c r="A65" s="190">
        <v>55</v>
      </c>
      <c r="B65" s="199" t="s">
        <v>89</v>
      </c>
      <c r="C65" s="122">
        <f aca="true" t="shared" si="15" ref="C65:E71">G65+K65+O65+S65</f>
        <v>4.695</v>
      </c>
      <c r="D65" s="81">
        <f t="shared" si="15"/>
        <v>4.695</v>
      </c>
      <c r="E65" s="81">
        <f t="shared" si="15"/>
        <v>1.98</v>
      </c>
      <c r="F65" s="186"/>
      <c r="G65" s="92">
        <f t="shared" si="3"/>
        <v>4.695</v>
      </c>
      <c r="H65" s="81">
        <v>4.695</v>
      </c>
      <c r="I65" s="81">
        <v>1.98</v>
      </c>
      <c r="J65" s="116"/>
      <c r="K65" s="122"/>
      <c r="L65" s="78"/>
      <c r="M65" s="78"/>
      <c r="N65" s="101"/>
      <c r="O65" s="92"/>
      <c r="P65" s="81"/>
      <c r="Q65" s="81"/>
      <c r="R65" s="205"/>
      <c r="S65" s="122"/>
      <c r="T65" s="81"/>
      <c r="U65" s="81"/>
      <c r="V65" s="186"/>
      <c r="W65" s="4"/>
      <c r="X65" s="4"/>
      <c r="Y65" s="4"/>
      <c r="Z65" s="4"/>
    </row>
    <row r="66" spans="1:26" s="70" customFormat="1" ht="13.5" customHeight="1">
      <c r="A66" s="133">
        <v>56</v>
      </c>
      <c r="B66" s="200" t="s">
        <v>42</v>
      </c>
      <c r="C66" s="122">
        <f t="shared" si="15"/>
        <v>0.139</v>
      </c>
      <c r="D66" s="81">
        <f t="shared" si="15"/>
        <v>0.139</v>
      </c>
      <c r="E66" s="81">
        <f t="shared" si="15"/>
        <v>0.106</v>
      </c>
      <c r="F66" s="186"/>
      <c r="G66" s="92">
        <f t="shared" si="3"/>
        <v>0.139</v>
      </c>
      <c r="H66" s="81">
        <v>0.139</v>
      </c>
      <c r="I66" s="81">
        <v>0.106</v>
      </c>
      <c r="J66" s="116"/>
      <c r="K66" s="122"/>
      <c r="L66" s="78"/>
      <c r="M66" s="78"/>
      <c r="N66" s="101"/>
      <c r="O66" s="92"/>
      <c r="P66" s="81"/>
      <c r="Q66" s="81"/>
      <c r="R66" s="205"/>
      <c r="S66" s="122"/>
      <c r="T66" s="81"/>
      <c r="U66" s="81"/>
      <c r="V66" s="186"/>
      <c r="W66" s="48"/>
      <c r="X66" s="48"/>
      <c r="Y66" s="48"/>
      <c r="Z66" s="48"/>
    </row>
    <row r="67" spans="1:26" s="70" customFormat="1" ht="13.5" customHeight="1">
      <c r="A67" s="133">
        <v>57</v>
      </c>
      <c r="B67" s="200" t="s">
        <v>43</v>
      </c>
      <c r="C67" s="122">
        <f t="shared" si="15"/>
        <v>0.93</v>
      </c>
      <c r="D67" s="81">
        <f t="shared" si="15"/>
        <v>0.93</v>
      </c>
      <c r="E67" s="81">
        <f t="shared" si="15"/>
        <v>0.71</v>
      </c>
      <c r="F67" s="186"/>
      <c r="G67" s="92">
        <f t="shared" si="3"/>
        <v>0.93</v>
      </c>
      <c r="H67" s="81">
        <v>0.93</v>
      </c>
      <c r="I67" s="81">
        <v>0.71</v>
      </c>
      <c r="J67" s="116"/>
      <c r="K67" s="122"/>
      <c r="L67" s="78"/>
      <c r="M67" s="78"/>
      <c r="N67" s="101"/>
      <c r="O67" s="92"/>
      <c r="P67" s="81"/>
      <c r="Q67" s="81"/>
      <c r="R67" s="205"/>
      <c r="S67" s="122"/>
      <c r="T67" s="81"/>
      <c r="U67" s="81"/>
      <c r="V67" s="186"/>
      <c r="W67" s="48"/>
      <c r="X67" s="48"/>
      <c r="Y67" s="48"/>
      <c r="Z67" s="48"/>
    </row>
    <row r="68" spans="1:26" s="70" customFormat="1" ht="13.5" customHeight="1">
      <c r="A68" s="133">
        <v>58</v>
      </c>
      <c r="B68" s="195" t="s">
        <v>44</v>
      </c>
      <c r="C68" s="122">
        <f t="shared" si="15"/>
        <v>0.262</v>
      </c>
      <c r="D68" s="81">
        <f t="shared" si="15"/>
        <v>0.262</v>
      </c>
      <c r="E68" s="81">
        <f t="shared" si="15"/>
        <v>0.2</v>
      </c>
      <c r="F68" s="186"/>
      <c r="G68" s="92">
        <f t="shared" si="3"/>
        <v>0.262</v>
      </c>
      <c r="H68" s="81">
        <v>0.262</v>
      </c>
      <c r="I68" s="81">
        <v>0.2</v>
      </c>
      <c r="J68" s="116"/>
      <c r="K68" s="122"/>
      <c r="L68" s="78"/>
      <c r="M68" s="78"/>
      <c r="N68" s="101"/>
      <c r="O68" s="92"/>
      <c r="P68" s="81"/>
      <c r="Q68" s="81"/>
      <c r="R68" s="205"/>
      <c r="S68" s="122"/>
      <c r="T68" s="81"/>
      <c r="U68" s="81"/>
      <c r="V68" s="186"/>
      <c r="W68" s="48"/>
      <c r="X68" s="48"/>
      <c r="Y68" s="48"/>
      <c r="Z68" s="48"/>
    </row>
    <row r="69" spans="1:26" s="70" customFormat="1" ht="13.5" customHeight="1">
      <c r="A69" s="133">
        <v>59</v>
      </c>
      <c r="B69" s="195" t="s">
        <v>45</v>
      </c>
      <c r="C69" s="122">
        <f t="shared" si="15"/>
        <v>0.278</v>
      </c>
      <c r="D69" s="81">
        <f t="shared" si="15"/>
        <v>0.278</v>
      </c>
      <c r="E69" s="81">
        <f t="shared" si="15"/>
        <v>0.212</v>
      </c>
      <c r="F69" s="186"/>
      <c r="G69" s="92">
        <f t="shared" si="3"/>
        <v>0.278</v>
      </c>
      <c r="H69" s="81">
        <v>0.278</v>
      </c>
      <c r="I69" s="81">
        <v>0.212</v>
      </c>
      <c r="J69" s="116"/>
      <c r="K69" s="122"/>
      <c r="L69" s="78"/>
      <c r="M69" s="78"/>
      <c r="N69" s="101"/>
      <c r="O69" s="92"/>
      <c r="P69" s="81"/>
      <c r="Q69" s="81"/>
      <c r="R69" s="205"/>
      <c r="S69" s="122"/>
      <c r="T69" s="81"/>
      <c r="U69" s="81"/>
      <c r="V69" s="186"/>
      <c r="W69" s="48"/>
      <c r="X69" s="48"/>
      <c r="Y69" s="48"/>
      <c r="Z69" s="48"/>
    </row>
    <row r="70" spans="1:26" s="70" customFormat="1" ht="13.5" customHeight="1">
      <c r="A70" s="133">
        <v>60</v>
      </c>
      <c r="B70" s="195" t="s">
        <v>47</v>
      </c>
      <c r="C70" s="122">
        <f t="shared" si="15"/>
        <v>0.196</v>
      </c>
      <c r="D70" s="81">
        <f t="shared" si="15"/>
        <v>0.196</v>
      </c>
      <c r="E70" s="81">
        <f t="shared" si="15"/>
        <v>0.15</v>
      </c>
      <c r="F70" s="186"/>
      <c r="G70" s="92">
        <f t="shared" si="3"/>
        <v>0.196</v>
      </c>
      <c r="H70" s="81">
        <v>0.196</v>
      </c>
      <c r="I70" s="81">
        <v>0.15</v>
      </c>
      <c r="J70" s="116"/>
      <c r="K70" s="122"/>
      <c r="L70" s="78"/>
      <c r="M70" s="78"/>
      <c r="N70" s="101"/>
      <c r="O70" s="92"/>
      <c r="P70" s="81"/>
      <c r="Q70" s="81"/>
      <c r="R70" s="205"/>
      <c r="S70" s="122"/>
      <c r="T70" s="81"/>
      <c r="U70" s="81"/>
      <c r="V70" s="186"/>
      <c r="W70" s="48"/>
      <c r="X70" s="48"/>
      <c r="Y70" s="48"/>
      <c r="Z70" s="48"/>
    </row>
    <row r="71" spans="1:26" ht="13.5" customHeight="1" thickBot="1">
      <c r="A71" s="61">
        <v>61</v>
      </c>
      <c r="B71" s="201" t="s">
        <v>48</v>
      </c>
      <c r="C71" s="187">
        <f aca="true" t="shared" si="16" ref="C71:C85">G71+K71+O71+S71</f>
        <v>1.749</v>
      </c>
      <c r="D71" s="188">
        <f t="shared" si="15"/>
        <v>1.749</v>
      </c>
      <c r="E71" s="188">
        <f t="shared" si="15"/>
        <v>0.35</v>
      </c>
      <c r="F71" s="189"/>
      <c r="G71" s="92">
        <f t="shared" si="3"/>
        <v>1.749</v>
      </c>
      <c r="H71" s="81">
        <v>1.749</v>
      </c>
      <c r="I71" s="81">
        <v>0.35</v>
      </c>
      <c r="J71" s="116"/>
      <c r="K71" s="187"/>
      <c r="L71" s="203"/>
      <c r="M71" s="203"/>
      <c r="N71" s="204"/>
      <c r="O71" s="92"/>
      <c r="P71" s="81"/>
      <c r="Q71" s="81"/>
      <c r="R71" s="205"/>
      <c r="S71" s="187"/>
      <c r="T71" s="188"/>
      <c r="U71" s="188"/>
      <c r="V71" s="189"/>
      <c r="W71" s="48"/>
      <c r="X71" s="48"/>
      <c r="Y71" s="48"/>
      <c r="Z71" s="48"/>
    </row>
    <row r="72" spans="1:26" ht="48.75" customHeight="1" thickBot="1">
      <c r="A72" s="43">
        <v>62</v>
      </c>
      <c r="B72" s="191" t="s">
        <v>396</v>
      </c>
      <c r="C72" s="183">
        <f t="shared" si="16"/>
        <v>79.55300000000001</v>
      </c>
      <c r="D72" s="67">
        <f aca="true" t="shared" si="17" ref="D72:D85">H72+L72+P72+T72</f>
        <v>79.55300000000001</v>
      </c>
      <c r="E72" s="68">
        <f aca="true" t="shared" si="18" ref="E72:E85">I72+M72+Q72+U72</f>
        <v>59.473</v>
      </c>
      <c r="F72" s="184"/>
      <c r="G72" s="33">
        <f t="shared" si="3"/>
        <v>79.55300000000001</v>
      </c>
      <c r="H72" s="34">
        <f>SUM(H73:H85)</f>
        <v>79.55300000000001</v>
      </c>
      <c r="I72" s="34">
        <f>SUM(I73:I85)</f>
        <v>59.473</v>
      </c>
      <c r="J72" s="37"/>
      <c r="K72" s="180"/>
      <c r="L72" s="181"/>
      <c r="M72" s="181"/>
      <c r="N72" s="182"/>
      <c r="O72" s="118"/>
      <c r="P72" s="60"/>
      <c r="Q72" s="60"/>
      <c r="R72" s="118"/>
      <c r="S72" s="206"/>
      <c r="T72" s="67"/>
      <c r="U72" s="68"/>
      <c r="V72" s="184"/>
      <c r="W72" s="4"/>
      <c r="X72" s="4"/>
      <c r="Y72" s="4"/>
      <c r="Z72" s="4"/>
    </row>
    <row r="73" spans="1:26" ht="13.5" customHeight="1" thickBot="1">
      <c r="A73" s="46">
        <v>63</v>
      </c>
      <c r="B73" s="29" t="s">
        <v>36</v>
      </c>
      <c r="C73" s="108">
        <f t="shared" si="16"/>
        <v>12.01</v>
      </c>
      <c r="D73" s="49">
        <f t="shared" si="17"/>
        <v>12.01</v>
      </c>
      <c r="E73" s="34">
        <f t="shared" si="18"/>
        <v>8.669</v>
      </c>
      <c r="F73" s="105"/>
      <c r="G73" s="19">
        <f t="shared" si="3"/>
        <v>12.01</v>
      </c>
      <c r="H73" s="18">
        <v>12.01</v>
      </c>
      <c r="I73" s="18">
        <v>8.669</v>
      </c>
      <c r="J73" s="20"/>
      <c r="K73" s="179"/>
      <c r="L73" s="65"/>
      <c r="M73" s="65"/>
      <c r="N73" s="103"/>
      <c r="O73" s="25"/>
      <c r="P73" s="24"/>
      <c r="Q73" s="24"/>
      <c r="R73" s="27"/>
      <c r="S73" s="108"/>
      <c r="T73" s="49"/>
      <c r="U73" s="18"/>
      <c r="V73" s="105"/>
      <c r="W73" s="4"/>
      <c r="X73" s="4"/>
      <c r="Y73" s="4"/>
      <c r="Z73" s="4"/>
    </row>
    <row r="74" spans="1:26" ht="12.75" customHeight="1">
      <c r="A74" s="46">
        <v>64</v>
      </c>
      <c r="B74" s="29" t="s">
        <v>38</v>
      </c>
      <c r="C74" s="108">
        <f t="shared" si="16"/>
        <v>13.351</v>
      </c>
      <c r="D74" s="49">
        <f t="shared" si="17"/>
        <v>13.351</v>
      </c>
      <c r="E74" s="18">
        <f t="shared" si="18"/>
        <v>10.193</v>
      </c>
      <c r="F74" s="105"/>
      <c r="G74" s="19">
        <f t="shared" si="3"/>
        <v>13.351</v>
      </c>
      <c r="H74" s="18">
        <v>13.351</v>
      </c>
      <c r="I74" s="18">
        <v>10.193</v>
      </c>
      <c r="J74" s="27"/>
      <c r="K74" s="104"/>
      <c r="L74" s="24"/>
      <c r="M74" s="24"/>
      <c r="N74" s="109"/>
      <c r="O74" s="25"/>
      <c r="P74" s="24"/>
      <c r="Q74" s="24"/>
      <c r="R74" s="27"/>
      <c r="S74" s="108"/>
      <c r="T74" s="49"/>
      <c r="U74" s="18"/>
      <c r="V74" s="105"/>
      <c r="W74" s="4"/>
      <c r="X74" s="4"/>
      <c r="Y74" s="4"/>
      <c r="Z74" s="4"/>
    </row>
    <row r="75" spans="1:26" ht="12.75" customHeight="1">
      <c r="A75" s="46">
        <v>65</v>
      </c>
      <c r="B75" s="29" t="s">
        <v>88</v>
      </c>
      <c r="C75" s="106">
        <f t="shared" si="16"/>
        <v>32.2</v>
      </c>
      <c r="D75" s="18">
        <f t="shared" si="17"/>
        <v>32.2</v>
      </c>
      <c r="E75" s="18">
        <f t="shared" si="18"/>
        <v>24.584</v>
      </c>
      <c r="F75" s="105"/>
      <c r="G75" s="19">
        <f t="shared" si="3"/>
        <v>32.2</v>
      </c>
      <c r="H75" s="18">
        <v>32.2</v>
      </c>
      <c r="I75" s="18">
        <v>24.584</v>
      </c>
      <c r="J75" s="20"/>
      <c r="K75" s="104"/>
      <c r="L75" s="24"/>
      <c r="M75" s="24"/>
      <c r="N75" s="109"/>
      <c r="O75" s="25"/>
      <c r="P75" s="24"/>
      <c r="Q75" s="24"/>
      <c r="R75" s="27"/>
      <c r="S75" s="106"/>
      <c r="T75" s="18"/>
      <c r="U75" s="18"/>
      <c r="V75" s="105"/>
      <c r="W75" s="4"/>
      <c r="X75" s="4"/>
      <c r="Y75" s="4"/>
      <c r="Z75" s="4"/>
    </row>
    <row r="76" spans="1:26" ht="12.75" customHeight="1">
      <c r="A76" s="46">
        <v>66</v>
      </c>
      <c r="B76" s="89" t="s">
        <v>42</v>
      </c>
      <c r="C76" s="106">
        <f t="shared" si="16"/>
        <v>1.488</v>
      </c>
      <c r="D76" s="18">
        <f t="shared" si="17"/>
        <v>1.488</v>
      </c>
      <c r="E76" s="18">
        <f t="shared" si="18"/>
        <v>1.135</v>
      </c>
      <c r="F76" s="105"/>
      <c r="G76" s="19">
        <f aca="true" t="shared" si="19" ref="G76:G86">H76+J76</f>
        <v>1.488</v>
      </c>
      <c r="H76" s="18">
        <v>1.488</v>
      </c>
      <c r="I76" s="51">
        <v>1.135</v>
      </c>
      <c r="J76" s="20"/>
      <c r="K76" s="104"/>
      <c r="L76" s="24"/>
      <c r="M76" s="24"/>
      <c r="N76" s="109"/>
      <c r="O76" s="25"/>
      <c r="P76" s="24"/>
      <c r="Q76" s="24"/>
      <c r="R76" s="27"/>
      <c r="S76" s="106"/>
      <c r="T76" s="18"/>
      <c r="U76" s="18"/>
      <c r="V76" s="105"/>
      <c r="W76" s="4"/>
      <c r="X76" s="4"/>
      <c r="Y76" s="4"/>
      <c r="Z76" s="4"/>
    </row>
    <row r="77" spans="1:26" ht="12.75" customHeight="1">
      <c r="A77" s="46">
        <v>67</v>
      </c>
      <c r="B77" s="29" t="s">
        <v>43</v>
      </c>
      <c r="C77" s="106">
        <f t="shared" si="16"/>
        <v>2.02</v>
      </c>
      <c r="D77" s="18">
        <f t="shared" si="17"/>
        <v>2.02</v>
      </c>
      <c r="E77" s="18">
        <f t="shared" si="18"/>
        <v>1.543</v>
      </c>
      <c r="F77" s="105"/>
      <c r="G77" s="19">
        <f t="shared" si="19"/>
        <v>2.02</v>
      </c>
      <c r="H77" s="18">
        <v>2.02</v>
      </c>
      <c r="I77" s="51">
        <v>1.543</v>
      </c>
      <c r="J77" s="20"/>
      <c r="K77" s="104"/>
      <c r="L77" s="24"/>
      <c r="M77" s="24"/>
      <c r="N77" s="109"/>
      <c r="O77" s="25"/>
      <c r="P77" s="24"/>
      <c r="Q77" s="24"/>
      <c r="R77" s="27"/>
      <c r="S77" s="106"/>
      <c r="T77" s="18"/>
      <c r="U77" s="18"/>
      <c r="V77" s="105"/>
      <c r="W77" s="4"/>
      <c r="X77" s="4"/>
      <c r="Y77" s="4"/>
      <c r="Z77" s="4"/>
    </row>
    <row r="78" spans="1:26" ht="12.75" customHeight="1">
      <c r="A78" s="46">
        <v>68</v>
      </c>
      <c r="B78" s="29" t="s">
        <v>44</v>
      </c>
      <c r="C78" s="106">
        <f t="shared" si="16"/>
        <v>2.846</v>
      </c>
      <c r="D78" s="18">
        <f t="shared" si="17"/>
        <v>2.846</v>
      </c>
      <c r="E78" s="18">
        <f t="shared" si="18"/>
        <v>2.173</v>
      </c>
      <c r="F78" s="105"/>
      <c r="G78" s="19">
        <f t="shared" si="19"/>
        <v>2.846</v>
      </c>
      <c r="H78" s="18">
        <v>2.846</v>
      </c>
      <c r="I78" s="51">
        <v>2.173</v>
      </c>
      <c r="J78" s="20"/>
      <c r="K78" s="104"/>
      <c r="L78" s="24"/>
      <c r="M78" s="24"/>
      <c r="N78" s="109"/>
      <c r="O78" s="25"/>
      <c r="P78" s="24"/>
      <c r="Q78" s="24"/>
      <c r="R78" s="27"/>
      <c r="S78" s="106"/>
      <c r="T78" s="18"/>
      <c r="U78" s="18"/>
      <c r="V78" s="105"/>
      <c r="W78" s="4"/>
      <c r="X78" s="4"/>
      <c r="Y78" s="4"/>
      <c r="Z78" s="4"/>
    </row>
    <row r="79" spans="1:26" ht="12.75" customHeight="1">
      <c r="A79" s="46">
        <v>69</v>
      </c>
      <c r="B79" s="29" t="s">
        <v>45</v>
      </c>
      <c r="C79" s="106">
        <f t="shared" si="16"/>
        <v>1.095</v>
      </c>
      <c r="D79" s="18">
        <f t="shared" si="17"/>
        <v>1.095</v>
      </c>
      <c r="E79" s="18">
        <f t="shared" si="18"/>
        <v>0.836</v>
      </c>
      <c r="F79" s="105"/>
      <c r="G79" s="19">
        <f t="shared" si="19"/>
        <v>1.095</v>
      </c>
      <c r="H79" s="18">
        <v>1.095</v>
      </c>
      <c r="I79" s="51">
        <v>0.836</v>
      </c>
      <c r="J79" s="20"/>
      <c r="K79" s="104"/>
      <c r="L79" s="24"/>
      <c r="M79" s="24"/>
      <c r="N79" s="109"/>
      <c r="O79" s="25"/>
      <c r="P79" s="24"/>
      <c r="Q79" s="24"/>
      <c r="R79" s="27"/>
      <c r="S79" s="106"/>
      <c r="T79" s="18"/>
      <c r="U79" s="18"/>
      <c r="V79" s="105"/>
      <c r="W79" s="4"/>
      <c r="X79" s="4"/>
      <c r="Y79" s="4"/>
      <c r="Z79" s="4"/>
    </row>
    <row r="80" spans="1:26" ht="12.75" customHeight="1">
      <c r="A80" s="46">
        <v>70</v>
      </c>
      <c r="B80" s="29" t="s">
        <v>47</v>
      </c>
      <c r="C80" s="106">
        <f t="shared" si="16"/>
        <v>2.305</v>
      </c>
      <c r="D80" s="18">
        <f t="shared" si="17"/>
        <v>2.305</v>
      </c>
      <c r="E80" s="18">
        <f t="shared" si="18"/>
        <v>0.996</v>
      </c>
      <c r="F80" s="105"/>
      <c r="G80" s="19">
        <f t="shared" si="19"/>
        <v>2.305</v>
      </c>
      <c r="H80" s="18">
        <v>2.305</v>
      </c>
      <c r="I80" s="51">
        <v>0.996</v>
      </c>
      <c r="J80" s="20"/>
      <c r="K80" s="104"/>
      <c r="L80" s="24"/>
      <c r="M80" s="24"/>
      <c r="N80" s="109"/>
      <c r="O80" s="25"/>
      <c r="P80" s="24"/>
      <c r="Q80" s="24"/>
      <c r="R80" s="27"/>
      <c r="S80" s="106"/>
      <c r="T80" s="18"/>
      <c r="U80" s="18"/>
      <c r="V80" s="105"/>
      <c r="W80" s="4"/>
      <c r="X80" s="4"/>
      <c r="Y80" s="4"/>
      <c r="Z80" s="4"/>
    </row>
    <row r="81" spans="1:26" ht="12.75" customHeight="1">
      <c r="A81" s="46">
        <v>71</v>
      </c>
      <c r="B81" s="29" t="s">
        <v>48</v>
      </c>
      <c r="C81" s="106">
        <f t="shared" si="16"/>
        <v>4.112</v>
      </c>
      <c r="D81" s="18">
        <f t="shared" si="17"/>
        <v>4.112</v>
      </c>
      <c r="E81" s="18">
        <f t="shared" si="18"/>
        <v>3.14</v>
      </c>
      <c r="F81" s="105"/>
      <c r="G81" s="19">
        <f t="shared" si="19"/>
        <v>4.112</v>
      </c>
      <c r="H81" s="18">
        <v>4.112</v>
      </c>
      <c r="I81" s="51">
        <v>3.14</v>
      </c>
      <c r="J81" s="20"/>
      <c r="K81" s="104"/>
      <c r="L81" s="24"/>
      <c r="M81" s="24"/>
      <c r="N81" s="109"/>
      <c r="O81" s="25"/>
      <c r="P81" s="24"/>
      <c r="Q81" s="24"/>
      <c r="R81" s="27"/>
      <c r="S81" s="106"/>
      <c r="T81" s="18"/>
      <c r="U81" s="18"/>
      <c r="V81" s="105"/>
      <c r="W81" s="4"/>
      <c r="X81" s="4"/>
      <c r="Y81" s="4"/>
      <c r="Z81" s="4"/>
    </row>
    <row r="82" spans="1:26" ht="12.75" customHeight="1">
      <c r="A82" s="46">
        <v>72</v>
      </c>
      <c r="B82" s="29" t="s">
        <v>96</v>
      </c>
      <c r="C82" s="106">
        <f t="shared" si="16"/>
        <v>2.778</v>
      </c>
      <c r="D82" s="18">
        <f t="shared" si="17"/>
        <v>2.778</v>
      </c>
      <c r="E82" s="18">
        <f t="shared" si="18"/>
        <v>2.121</v>
      </c>
      <c r="F82" s="105"/>
      <c r="G82" s="19">
        <f t="shared" si="19"/>
        <v>2.778</v>
      </c>
      <c r="H82" s="18">
        <v>2.778</v>
      </c>
      <c r="I82" s="51">
        <v>2.121</v>
      </c>
      <c r="J82" s="20"/>
      <c r="K82" s="104"/>
      <c r="L82" s="24"/>
      <c r="M82" s="24"/>
      <c r="N82" s="109"/>
      <c r="O82" s="25"/>
      <c r="P82" s="24"/>
      <c r="Q82" s="24"/>
      <c r="R82" s="27"/>
      <c r="S82" s="106"/>
      <c r="T82" s="18"/>
      <c r="U82" s="18"/>
      <c r="V82" s="105"/>
      <c r="W82" s="4"/>
      <c r="X82" s="4"/>
      <c r="Y82" s="4"/>
      <c r="Z82" s="4"/>
    </row>
    <row r="83" spans="1:26" ht="12.75" customHeight="1">
      <c r="A83" s="46">
        <v>73</v>
      </c>
      <c r="B83" s="29" t="s">
        <v>53</v>
      </c>
      <c r="C83" s="106">
        <f t="shared" si="16"/>
        <v>2.58</v>
      </c>
      <c r="D83" s="18">
        <f t="shared" si="17"/>
        <v>2.58</v>
      </c>
      <c r="E83" s="18">
        <f t="shared" si="18"/>
        <v>1.97</v>
      </c>
      <c r="F83" s="105"/>
      <c r="G83" s="19">
        <f t="shared" si="19"/>
        <v>2.58</v>
      </c>
      <c r="H83" s="18">
        <v>2.58</v>
      </c>
      <c r="I83" s="51">
        <v>1.97</v>
      </c>
      <c r="J83" s="20"/>
      <c r="K83" s="104"/>
      <c r="L83" s="24"/>
      <c r="M83" s="24"/>
      <c r="N83" s="109"/>
      <c r="O83" s="25"/>
      <c r="P83" s="24"/>
      <c r="Q83" s="24"/>
      <c r="R83" s="27"/>
      <c r="S83" s="106"/>
      <c r="T83" s="18"/>
      <c r="U83" s="18"/>
      <c r="V83" s="105"/>
      <c r="W83" s="4"/>
      <c r="X83" s="4"/>
      <c r="Y83" s="4"/>
      <c r="Z83" s="4"/>
    </row>
    <row r="84" spans="1:26" s="273" customFormat="1" ht="12.75" customHeight="1">
      <c r="A84" s="125">
        <v>74</v>
      </c>
      <c r="B84" s="195" t="s">
        <v>84</v>
      </c>
      <c r="C84" s="113">
        <f t="shared" si="16"/>
        <v>1.381</v>
      </c>
      <c r="D84" s="51">
        <f t="shared" si="17"/>
        <v>1.381</v>
      </c>
      <c r="E84" s="51">
        <f t="shared" si="18"/>
        <v>1.054</v>
      </c>
      <c r="F84" s="114"/>
      <c r="G84" s="73">
        <f t="shared" si="19"/>
        <v>1.381</v>
      </c>
      <c r="H84" s="51">
        <v>1.381</v>
      </c>
      <c r="I84" s="51">
        <v>1.054</v>
      </c>
      <c r="J84" s="52"/>
      <c r="K84" s="98"/>
      <c r="L84" s="53"/>
      <c r="M84" s="53"/>
      <c r="N84" s="99"/>
      <c r="O84" s="74"/>
      <c r="P84" s="53"/>
      <c r="Q84" s="53"/>
      <c r="R84" s="54"/>
      <c r="S84" s="113"/>
      <c r="T84" s="51"/>
      <c r="U84" s="51"/>
      <c r="V84" s="114"/>
      <c r="W84" s="48"/>
      <c r="X84" s="48"/>
      <c r="Y84" s="48"/>
      <c r="Z84" s="48"/>
    </row>
    <row r="85" spans="1:26" ht="13.5" customHeight="1" thickBot="1">
      <c r="A85" s="125">
        <v>75</v>
      </c>
      <c r="B85" s="45" t="s">
        <v>86</v>
      </c>
      <c r="C85" s="113">
        <f t="shared" si="16"/>
        <v>1.387</v>
      </c>
      <c r="D85" s="51">
        <f t="shared" si="17"/>
        <v>1.387</v>
      </c>
      <c r="E85" s="51">
        <f t="shared" si="18"/>
        <v>1.059</v>
      </c>
      <c r="F85" s="114"/>
      <c r="G85" s="73">
        <v>1.387</v>
      </c>
      <c r="H85" s="51">
        <v>1.387</v>
      </c>
      <c r="I85" s="51">
        <v>1.059</v>
      </c>
      <c r="J85" s="52"/>
      <c r="K85" s="98"/>
      <c r="L85" s="53"/>
      <c r="M85" s="53"/>
      <c r="N85" s="99"/>
      <c r="O85" s="74"/>
      <c r="P85" s="53"/>
      <c r="Q85" s="53"/>
      <c r="R85" s="54"/>
      <c r="S85" s="113"/>
      <c r="T85" s="51"/>
      <c r="U85" s="51"/>
      <c r="V85" s="114"/>
      <c r="W85" s="4"/>
      <c r="X85" s="4"/>
      <c r="Y85" s="4"/>
      <c r="Z85" s="4"/>
    </row>
    <row r="86" spans="1:26" ht="56.25" customHeight="1" thickBot="1">
      <c r="A86" s="142">
        <v>76</v>
      </c>
      <c r="B86" s="177" t="s">
        <v>97</v>
      </c>
      <c r="C86" s="144">
        <f aca="true" t="shared" si="20" ref="C86:E87">G86+K86+O86+S86</f>
        <v>-213.95499999999998</v>
      </c>
      <c r="D86" s="145">
        <f t="shared" si="20"/>
        <v>-213.95499999999998</v>
      </c>
      <c r="E86" s="145">
        <f t="shared" si="20"/>
        <v>0.834</v>
      </c>
      <c r="F86" s="146"/>
      <c r="G86" s="160">
        <f t="shared" si="19"/>
        <v>-211.355</v>
      </c>
      <c r="H86" s="178">
        <f>H87+H88+H93</f>
        <v>-211.355</v>
      </c>
      <c r="I86" s="178">
        <f>I87+I88+I93</f>
        <v>0.834</v>
      </c>
      <c r="J86" s="160"/>
      <c r="K86" s="161">
        <f>K88+K95+K96+K97+K98</f>
        <v>-2.6</v>
      </c>
      <c r="L86" s="161">
        <f>L88+L95+L96+L97+L98</f>
        <v>-2.6</v>
      </c>
      <c r="M86" s="178"/>
      <c r="N86" s="171"/>
      <c r="O86" s="147"/>
      <c r="P86" s="145"/>
      <c r="Q86" s="145"/>
      <c r="R86" s="148"/>
      <c r="S86" s="144"/>
      <c r="T86" s="145"/>
      <c r="U86" s="145"/>
      <c r="V86" s="146"/>
      <c r="W86" s="4"/>
      <c r="X86" s="4"/>
      <c r="Y86" s="4"/>
      <c r="Z86" s="4"/>
    </row>
    <row r="87" spans="1:26" ht="12.75" customHeight="1">
      <c r="A87" s="44">
        <v>77</v>
      </c>
      <c r="B87" s="84" t="s">
        <v>41</v>
      </c>
      <c r="C87" s="96">
        <f aca="true" t="shared" si="21" ref="C87:C98">G87+K87+O87+S87</f>
        <v>21.593</v>
      </c>
      <c r="D87" s="41">
        <f t="shared" si="20"/>
        <v>21.593</v>
      </c>
      <c r="E87" s="58">
        <f t="shared" si="20"/>
        <v>0.834</v>
      </c>
      <c r="F87" s="97"/>
      <c r="G87" s="40">
        <f aca="true" t="shared" si="22" ref="G87:G94">H87+J87</f>
        <v>21.593</v>
      </c>
      <c r="H87" s="41">
        <v>21.593</v>
      </c>
      <c r="I87" s="41">
        <v>0.834</v>
      </c>
      <c r="J87" s="115"/>
      <c r="K87" s="96"/>
      <c r="L87" s="96"/>
      <c r="M87" s="41"/>
      <c r="N87" s="103"/>
      <c r="O87" s="175"/>
      <c r="P87" s="65"/>
      <c r="Q87" s="65"/>
      <c r="R87" s="176"/>
      <c r="S87" s="96"/>
      <c r="T87" s="41"/>
      <c r="U87" s="41"/>
      <c r="V87" s="97"/>
      <c r="W87" s="4"/>
      <c r="X87" s="4"/>
      <c r="Y87" s="4"/>
      <c r="Z87" s="4"/>
    </row>
    <row r="88" spans="1:26" ht="12.75" customHeight="1">
      <c r="A88" s="46">
        <v>78</v>
      </c>
      <c r="B88" s="29" t="s">
        <v>98</v>
      </c>
      <c r="C88" s="106">
        <f t="shared" si="21"/>
        <v>-275.548</v>
      </c>
      <c r="D88" s="20">
        <f aca="true" t="shared" si="23" ref="D88:D98">H88+L88+P88+T88</f>
        <v>-275.548</v>
      </c>
      <c r="E88" s="78"/>
      <c r="F88" s="234"/>
      <c r="G88" s="19">
        <f t="shared" si="22"/>
        <v>-272.948</v>
      </c>
      <c r="H88" s="18">
        <f>H89+H90+H91</f>
        <v>-272.948</v>
      </c>
      <c r="I88" s="18"/>
      <c r="J88" s="20"/>
      <c r="K88" s="106">
        <f>K92</f>
        <v>-2.6</v>
      </c>
      <c r="L88" s="106">
        <f>L92</f>
        <v>-2.6</v>
      </c>
      <c r="M88" s="24"/>
      <c r="N88" s="109"/>
      <c r="O88" s="25"/>
      <c r="P88" s="24"/>
      <c r="Q88" s="24"/>
      <c r="R88" s="27"/>
      <c r="S88" s="106"/>
      <c r="T88" s="18"/>
      <c r="U88" s="18"/>
      <c r="V88" s="105"/>
      <c r="W88" s="48"/>
      <c r="X88" s="48"/>
      <c r="Y88" s="48"/>
      <c r="Z88" s="48"/>
    </row>
    <row r="89" spans="1:26" ht="12.75" customHeight="1">
      <c r="A89" s="46">
        <v>79</v>
      </c>
      <c r="B89" s="150" t="s">
        <v>107</v>
      </c>
      <c r="C89" s="104">
        <f t="shared" si="21"/>
        <v>-290</v>
      </c>
      <c r="D89" s="24">
        <f t="shared" si="23"/>
        <v>-290</v>
      </c>
      <c r="E89" s="65"/>
      <c r="F89" s="105"/>
      <c r="G89" s="25">
        <f t="shared" si="22"/>
        <v>-290</v>
      </c>
      <c r="H89" s="24">
        <v>-290</v>
      </c>
      <c r="I89" s="18"/>
      <c r="J89" s="20"/>
      <c r="K89" s="106"/>
      <c r="L89" s="24"/>
      <c r="M89" s="24"/>
      <c r="N89" s="109"/>
      <c r="O89" s="25"/>
      <c r="P89" s="24"/>
      <c r="Q89" s="24"/>
      <c r="R89" s="27"/>
      <c r="S89" s="106"/>
      <c r="T89" s="18"/>
      <c r="U89" s="18"/>
      <c r="V89" s="105"/>
      <c r="W89" s="48"/>
      <c r="X89" s="48"/>
      <c r="Y89" s="48"/>
      <c r="Z89" s="48"/>
    </row>
    <row r="90" spans="1:26" ht="12.75" customHeight="1">
      <c r="A90" s="46">
        <v>80</v>
      </c>
      <c r="B90" s="149" t="s">
        <v>108</v>
      </c>
      <c r="C90" s="104">
        <f t="shared" si="21"/>
        <v>2.052</v>
      </c>
      <c r="D90" s="24">
        <f t="shared" si="23"/>
        <v>2.052</v>
      </c>
      <c r="E90" s="24"/>
      <c r="F90" s="105"/>
      <c r="G90" s="25">
        <f t="shared" si="22"/>
        <v>2.052</v>
      </c>
      <c r="H90" s="24">
        <v>2.052</v>
      </c>
      <c r="I90" s="18"/>
      <c r="J90" s="20"/>
      <c r="K90" s="106"/>
      <c r="L90" s="24"/>
      <c r="M90" s="24"/>
      <c r="N90" s="109"/>
      <c r="O90" s="25"/>
      <c r="P90" s="24"/>
      <c r="Q90" s="24"/>
      <c r="R90" s="27"/>
      <c r="S90" s="106"/>
      <c r="T90" s="18"/>
      <c r="U90" s="18"/>
      <c r="V90" s="105"/>
      <c r="W90" s="48"/>
      <c r="X90" s="48"/>
      <c r="Y90" s="48"/>
      <c r="Z90" s="48"/>
    </row>
    <row r="91" spans="1:26" ht="12.75" customHeight="1">
      <c r="A91" s="46">
        <v>81</v>
      </c>
      <c r="B91" s="151" t="s">
        <v>109</v>
      </c>
      <c r="C91" s="104">
        <f t="shared" si="21"/>
        <v>15</v>
      </c>
      <c r="D91" s="24">
        <f t="shared" si="23"/>
        <v>15</v>
      </c>
      <c r="E91" s="24"/>
      <c r="F91" s="105"/>
      <c r="G91" s="25">
        <f t="shared" si="22"/>
        <v>15</v>
      </c>
      <c r="H91" s="24">
        <v>15</v>
      </c>
      <c r="I91" s="18"/>
      <c r="J91" s="20"/>
      <c r="K91" s="106"/>
      <c r="L91" s="24"/>
      <c r="M91" s="24"/>
      <c r="N91" s="109"/>
      <c r="O91" s="25"/>
      <c r="P91" s="24"/>
      <c r="Q91" s="24"/>
      <c r="R91" s="27"/>
      <c r="S91" s="106"/>
      <c r="T91" s="18"/>
      <c r="U91" s="18"/>
      <c r="V91" s="105"/>
      <c r="W91" s="48"/>
      <c r="X91" s="48"/>
      <c r="Y91" s="48"/>
      <c r="Z91" s="48"/>
    </row>
    <row r="92" spans="1:26" s="221" customFormat="1" ht="25.5" customHeight="1">
      <c r="A92" s="46">
        <v>82</v>
      </c>
      <c r="B92" s="268" t="s">
        <v>131</v>
      </c>
      <c r="C92" s="104">
        <f t="shared" si="21"/>
        <v>-2.6</v>
      </c>
      <c r="D92" s="24">
        <f t="shared" si="23"/>
        <v>-2.6</v>
      </c>
      <c r="E92" s="24"/>
      <c r="F92" s="105"/>
      <c r="G92" s="25"/>
      <c r="H92" s="24"/>
      <c r="I92" s="18"/>
      <c r="J92" s="20"/>
      <c r="K92" s="269">
        <f>L92+N92</f>
        <v>-2.6</v>
      </c>
      <c r="L92" s="24">
        <v>-2.6</v>
      </c>
      <c r="M92" s="24"/>
      <c r="N92" s="109"/>
      <c r="O92" s="25"/>
      <c r="P92" s="24"/>
      <c r="Q92" s="24"/>
      <c r="R92" s="27"/>
      <c r="S92" s="106"/>
      <c r="T92" s="18"/>
      <c r="U92" s="18"/>
      <c r="V92" s="105"/>
      <c r="W92" s="48"/>
      <c r="X92" s="48"/>
      <c r="Y92" s="48"/>
      <c r="Z92" s="48"/>
    </row>
    <row r="93" spans="1:26" ht="12.75" customHeight="1">
      <c r="A93" s="46">
        <v>83</v>
      </c>
      <c r="B93" s="89" t="s">
        <v>99</v>
      </c>
      <c r="C93" s="106">
        <f t="shared" si="21"/>
        <v>40</v>
      </c>
      <c r="D93" s="18">
        <f t="shared" si="23"/>
        <v>40</v>
      </c>
      <c r="E93" s="18"/>
      <c r="F93" s="105"/>
      <c r="G93" s="19">
        <f t="shared" si="22"/>
        <v>40</v>
      </c>
      <c r="H93" s="18">
        <f>H94</f>
        <v>40</v>
      </c>
      <c r="I93" s="18"/>
      <c r="J93" s="20"/>
      <c r="K93" s="106"/>
      <c r="L93" s="24"/>
      <c r="M93" s="24"/>
      <c r="N93" s="109"/>
      <c r="O93" s="25"/>
      <c r="P93" s="24"/>
      <c r="Q93" s="24"/>
      <c r="R93" s="27"/>
      <c r="S93" s="106"/>
      <c r="T93" s="18"/>
      <c r="U93" s="18"/>
      <c r="V93" s="105"/>
      <c r="W93" s="48"/>
      <c r="X93" s="48"/>
      <c r="Y93" s="48"/>
      <c r="Z93" s="48"/>
    </row>
    <row r="94" spans="1:26" ht="12.75" customHeight="1">
      <c r="A94" s="46">
        <v>84</v>
      </c>
      <c r="B94" s="151" t="s">
        <v>110</v>
      </c>
      <c r="C94" s="104">
        <f t="shared" si="21"/>
        <v>40</v>
      </c>
      <c r="D94" s="24">
        <f t="shared" si="23"/>
        <v>40</v>
      </c>
      <c r="E94" s="24"/>
      <c r="F94" s="105"/>
      <c r="G94" s="25">
        <f t="shared" si="22"/>
        <v>40</v>
      </c>
      <c r="H94" s="24">
        <v>40</v>
      </c>
      <c r="I94" s="18"/>
      <c r="J94" s="20"/>
      <c r="K94" s="106"/>
      <c r="L94" s="24"/>
      <c r="M94" s="24"/>
      <c r="N94" s="109"/>
      <c r="O94" s="25"/>
      <c r="P94" s="24"/>
      <c r="Q94" s="24"/>
      <c r="R94" s="27"/>
      <c r="S94" s="106"/>
      <c r="T94" s="18"/>
      <c r="U94" s="18"/>
      <c r="V94" s="105"/>
      <c r="W94" s="48"/>
      <c r="X94" s="48"/>
      <c r="Y94" s="48"/>
      <c r="Z94" s="48"/>
    </row>
    <row r="95" spans="1:26" ht="12.75" customHeight="1">
      <c r="A95" s="46">
        <v>85</v>
      </c>
      <c r="B95" s="29" t="s">
        <v>44</v>
      </c>
      <c r="C95" s="106">
        <f t="shared" si="21"/>
        <v>-0.912</v>
      </c>
      <c r="D95" s="18">
        <f t="shared" si="23"/>
        <v>-0.912</v>
      </c>
      <c r="E95" s="18"/>
      <c r="F95" s="105"/>
      <c r="G95" s="19"/>
      <c r="H95" s="24"/>
      <c r="I95" s="24"/>
      <c r="J95" s="27"/>
      <c r="K95" s="106">
        <f>L95+N95</f>
        <v>-0.912</v>
      </c>
      <c r="L95" s="18">
        <v>-0.912</v>
      </c>
      <c r="M95" s="18"/>
      <c r="N95" s="109"/>
      <c r="O95" s="25"/>
      <c r="P95" s="24"/>
      <c r="Q95" s="24"/>
      <c r="R95" s="27"/>
      <c r="S95" s="104"/>
      <c r="T95" s="24"/>
      <c r="U95" s="24"/>
      <c r="V95" s="109"/>
      <c r="W95" s="4"/>
      <c r="X95" s="4"/>
      <c r="Y95" s="4"/>
      <c r="Z95" s="4"/>
    </row>
    <row r="96" spans="1:26" ht="12.75" customHeight="1">
      <c r="A96" s="46">
        <v>86</v>
      </c>
      <c r="B96" s="29" t="s">
        <v>48</v>
      </c>
      <c r="C96" s="106">
        <f t="shared" si="21"/>
        <v>3.952</v>
      </c>
      <c r="D96" s="18">
        <f t="shared" si="23"/>
        <v>3.952</v>
      </c>
      <c r="E96" s="18"/>
      <c r="F96" s="105"/>
      <c r="G96" s="19"/>
      <c r="H96" s="24"/>
      <c r="I96" s="24"/>
      <c r="J96" s="27"/>
      <c r="K96" s="106">
        <f>L96+N96</f>
        <v>3.952</v>
      </c>
      <c r="L96" s="18">
        <v>3.952</v>
      </c>
      <c r="M96" s="18"/>
      <c r="N96" s="109"/>
      <c r="O96" s="25"/>
      <c r="P96" s="24"/>
      <c r="Q96" s="24"/>
      <c r="R96" s="27"/>
      <c r="S96" s="104"/>
      <c r="T96" s="24"/>
      <c r="U96" s="24"/>
      <c r="V96" s="109"/>
      <c r="W96" s="4"/>
      <c r="X96" s="4"/>
      <c r="Y96" s="4"/>
      <c r="Z96" s="4"/>
    </row>
    <row r="97" spans="1:26" ht="12.75" customHeight="1">
      <c r="A97" s="46">
        <v>87</v>
      </c>
      <c r="B97" s="29" t="s">
        <v>51</v>
      </c>
      <c r="C97" s="106">
        <f t="shared" si="21"/>
        <v>-1.824</v>
      </c>
      <c r="D97" s="18">
        <f t="shared" si="23"/>
        <v>-1.824</v>
      </c>
      <c r="E97" s="18"/>
      <c r="F97" s="105"/>
      <c r="G97" s="19"/>
      <c r="H97" s="24"/>
      <c r="I97" s="24"/>
      <c r="J97" s="27"/>
      <c r="K97" s="106">
        <f>L97+N97</f>
        <v>-1.824</v>
      </c>
      <c r="L97" s="18">
        <v>-1.824</v>
      </c>
      <c r="M97" s="18"/>
      <c r="N97" s="109"/>
      <c r="O97" s="25"/>
      <c r="P97" s="24"/>
      <c r="Q97" s="24"/>
      <c r="R97" s="27"/>
      <c r="S97" s="104"/>
      <c r="T97" s="24"/>
      <c r="U97" s="24"/>
      <c r="V97" s="109"/>
      <c r="W97" s="4"/>
      <c r="X97" s="4"/>
      <c r="Y97" s="4"/>
      <c r="Z97" s="4"/>
    </row>
    <row r="98" spans="1:26" ht="12.75" customHeight="1" thickBot="1">
      <c r="A98" s="46">
        <v>88</v>
      </c>
      <c r="B98" s="29" t="s">
        <v>56</v>
      </c>
      <c r="C98" s="106">
        <f t="shared" si="21"/>
        <v>-1.216</v>
      </c>
      <c r="D98" s="18">
        <f t="shared" si="23"/>
        <v>-1.216</v>
      </c>
      <c r="E98" s="18"/>
      <c r="F98" s="105"/>
      <c r="G98" s="19"/>
      <c r="H98" s="24"/>
      <c r="I98" s="24"/>
      <c r="J98" s="27"/>
      <c r="K98" s="113">
        <f>L98+N98</f>
        <v>-1.216</v>
      </c>
      <c r="L98" s="51">
        <v>-1.216</v>
      </c>
      <c r="M98" s="51"/>
      <c r="N98" s="99"/>
      <c r="O98" s="25"/>
      <c r="P98" s="24"/>
      <c r="Q98" s="24"/>
      <c r="R98" s="27"/>
      <c r="S98" s="104"/>
      <c r="T98" s="24"/>
      <c r="U98" s="24"/>
      <c r="V98" s="109"/>
      <c r="W98" s="4"/>
      <c r="X98" s="4"/>
      <c r="Y98" s="4"/>
      <c r="Z98" s="4"/>
    </row>
    <row r="99" spans="1:26" ht="47.25" customHeight="1" thickBot="1">
      <c r="A99" s="43">
        <v>89</v>
      </c>
      <c r="B99" s="83" t="s">
        <v>100</v>
      </c>
      <c r="C99" s="121">
        <f>D99+F99</f>
        <v>730.064</v>
      </c>
      <c r="D99" s="163">
        <f>D100+SUM(D104:D114)</f>
        <v>31.878999999999998</v>
      </c>
      <c r="E99" s="163">
        <f>E100+SUM(E104:E114)</f>
        <v>5.469</v>
      </c>
      <c r="F99" s="164">
        <f>F100+F110</f>
        <v>698.185</v>
      </c>
      <c r="G99" s="36">
        <f>H99+J99</f>
        <v>40.064</v>
      </c>
      <c r="H99" s="34">
        <f>H100+SUM(H104:H114)</f>
        <v>31.878999999999998</v>
      </c>
      <c r="I99" s="34">
        <f>SUM(I104:I112)</f>
        <v>5.469</v>
      </c>
      <c r="J99" s="37">
        <f>J100+SUM(J104:J114)</f>
        <v>8.185</v>
      </c>
      <c r="K99" s="144">
        <f>N99</f>
        <v>690</v>
      </c>
      <c r="L99" s="145"/>
      <c r="M99" s="145"/>
      <c r="N99" s="146">
        <f>N100+SUM(N104:N114)</f>
        <v>690</v>
      </c>
      <c r="O99" s="233"/>
      <c r="P99" s="163"/>
      <c r="Q99" s="163"/>
      <c r="R99" s="233"/>
      <c r="S99" s="121"/>
      <c r="T99" s="163"/>
      <c r="U99" s="163"/>
      <c r="V99" s="226"/>
      <c r="W99" s="4"/>
      <c r="X99" s="4"/>
      <c r="Y99" s="4"/>
      <c r="Z99" s="4"/>
    </row>
    <row r="100" spans="1:26" ht="12.75" customHeight="1" thickBot="1">
      <c r="A100" s="39">
        <v>90</v>
      </c>
      <c r="B100" s="90" t="s">
        <v>101</v>
      </c>
      <c r="C100" s="165">
        <f>G100+K102+O100+S100</f>
        <v>694.9</v>
      </c>
      <c r="D100" s="166">
        <f>H100+L100+P100+T100</f>
        <v>-3.0999999999999996</v>
      </c>
      <c r="E100" s="166"/>
      <c r="F100" s="167">
        <f>J100+N100+R100+V100</f>
        <v>698</v>
      </c>
      <c r="G100" s="93">
        <f>H100+J100</f>
        <v>4.9</v>
      </c>
      <c r="H100" s="21">
        <f>H101+H103</f>
        <v>-3.0999999999999996</v>
      </c>
      <c r="I100" s="21"/>
      <c r="J100" s="93">
        <f>J101</f>
        <v>8</v>
      </c>
      <c r="K100" s="223">
        <f>N100</f>
        <v>690</v>
      </c>
      <c r="L100" s="224"/>
      <c r="M100" s="224"/>
      <c r="N100" s="230">
        <f>N101</f>
        <v>690</v>
      </c>
      <c r="O100" s="227"/>
      <c r="P100" s="228"/>
      <c r="Q100" s="228"/>
      <c r="R100" s="229"/>
      <c r="S100" s="227"/>
      <c r="T100" s="228"/>
      <c r="U100" s="228"/>
      <c r="V100" s="229"/>
      <c r="W100" s="4"/>
      <c r="X100" s="4"/>
      <c r="Y100" s="4"/>
      <c r="Z100" s="4"/>
    </row>
    <row r="101" spans="1:26" ht="12.75" customHeight="1" thickBot="1">
      <c r="A101" s="28">
        <v>91</v>
      </c>
      <c r="B101" s="88" t="s">
        <v>102</v>
      </c>
      <c r="C101" s="220">
        <f>G101+K101+O101+S101</f>
        <v>690</v>
      </c>
      <c r="D101" s="24">
        <f>H101</f>
        <v>-8</v>
      </c>
      <c r="E101" s="24"/>
      <c r="F101" s="109">
        <f>J101+N101+R101+V101</f>
        <v>698</v>
      </c>
      <c r="G101" s="25"/>
      <c r="H101" s="24">
        <v>-8</v>
      </c>
      <c r="I101" s="24"/>
      <c r="J101" s="27">
        <v>8</v>
      </c>
      <c r="K101" s="225">
        <f>N101</f>
        <v>690</v>
      </c>
      <c r="L101" s="222"/>
      <c r="M101" s="176"/>
      <c r="N101" s="27">
        <f>N102</f>
        <v>690</v>
      </c>
      <c r="O101" s="104"/>
      <c r="P101" s="24"/>
      <c r="Q101" s="24"/>
      <c r="R101" s="109"/>
      <c r="S101" s="104"/>
      <c r="T101" s="24"/>
      <c r="U101" s="24"/>
      <c r="V101" s="109"/>
      <c r="W101" s="4"/>
      <c r="X101" s="4"/>
      <c r="Y101" s="4"/>
      <c r="Z101" s="4"/>
    </row>
    <row r="102" spans="1:26" s="207" customFormat="1" ht="12.75" customHeight="1">
      <c r="A102" s="28">
        <v>92</v>
      </c>
      <c r="B102" s="150" t="s">
        <v>125</v>
      </c>
      <c r="C102" s="220">
        <f>G102+K102+O102+S102</f>
        <v>690</v>
      </c>
      <c r="D102" s="24"/>
      <c r="E102" s="24"/>
      <c r="F102" s="109">
        <f>J102+N102+R102+V102</f>
        <v>690</v>
      </c>
      <c r="G102" s="25"/>
      <c r="H102" s="24"/>
      <c r="I102" s="24"/>
      <c r="J102" s="27"/>
      <c r="K102" s="225">
        <f>N102</f>
        <v>690</v>
      </c>
      <c r="L102" s="175"/>
      <c r="M102" s="65"/>
      <c r="N102" s="27">
        <v>690</v>
      </c>
      <c r="O102" s="104"/>
      <c r="P102" s="24"/>
      <c r="Q102" s="24"/>
      <c r="R102" s="109"/>
      <c r="S102" s="104"/>
      <c r="T102" s="24"/>
      <c r="U102" s="24"/>
      <c r="V102" s="109"/>
      <c r="W102" s="48"/>
      <c r="X102" s="48"/>
      <c r="Y102" s="48"/>
      <c r="Z102" s="48"/>
    </row>
    <row r="103" spans="1:26" s="69" customFormat="1" ht="12.75" customHeight="1">
      <c r="A103" s="28">
        <v>93</v>
      </c>
      <c r="B103" s="75" t="s">
        <v>106</v>
      </c>
      <c r="C103" s="110">
        <f aca="true" t="shared" si="24" ref="C103:C115">G103+K103+O103+S103</f>
        <v>4.9</v>
      </c>
      <c r="D103" s="24">
        <f aca="true" t="shared" si="25" ref="D103:E112">H103</f>
        <v>4.9</v>
      </c>
      <c r="E103" s="24"/>
      <c r="F103" s="111"/>
      <c r="G103" s="25">
        <f aca="true" t="shared" si="26" ref="G103:G116">H103+J103</f>
        <v>4.9</v>
      </c>
      <c r="H103" s="24">
        <v>4.9</v>
      </c>
      <c r="I103" s="24"/>
      <c r="J103" s="38"/>
      <c r="K103" s="179"/>
      <c r="L103" s="24"/>
      <c r="M103" s="24"/>
      <c r="N103" s="27"/>
      <c r="O103" s="104"/>
      <c r="P103" s="24"/>
      <c r="Q103" s="24"/>
      <c r="R103" s="109"/>
      <c r="S103" s="104"/>
      <c r="T103" s="24"/>
      <c r="U103" s="24"/>
      <c r="V103" s="109"/>
      <c r="W103" s="48"/>
      <c r="X103" s="48"/>
      <c r="Y103" s="48"/>
      <c r="Z103" s="48"/>
    </row>
    <row r="104" spans="1:26" s="70" customFormat="1" ht="12.75" customHeight="1">
      <c r="A104" s="28">
        <v>94</v>
      </c>
      <c r="B104" s="29" t="s">
        <v>42</v>
      </c>
      <c r="C104" s="135">
        <f t="shared" si="24"/>
        <v>0.716</v>
      </c>
      <c r="D104" s="136">
        <f t="shared" si="25"/>
        <v>0.716</v>
      </c>
      <c r="E104" s="136">
        <f t="shared" si="25"/>
        <v>0.547</v>
      </c>
      <c r="F104" s="112"/>
      <c r="G104" s="137">
        <f t="shared" si="26"/>
        <v>0.716</v>
      </c>
      <c r="H104" s="136">
        <v>0.716</v>
      </c>
      <c r="I104" s="136">
        <v>0.547</v>
      </c>
      <c r="J104" s="38"/>
      <c r="K104" s="104"/>
      <c r="L104" s="24"/>
      <c r="M104" s="24"/>
      <c r="N104" s="27"/>
      <c r="O104" s="104"/>
      <c r="P104" s="24"/>
      <c r="Q104" s="24"/>
      <c r="R104" s="109"/>
      <c r="S104" s="104"/>
      <c r="T104" s="24"/>
      <c r="U104" s="24"/>
      <c r="V104" s="109"/>
      <c r="W104" s="48"/>
      <c r="X104" s="48"/>
      <c r="Y104" s="48"/>
      <c r="Z104" s="48"/>
    </row>
    <row r="105" spans="1:26" s="70" customFormat="1" ht="12.75" customHeight="1">
      <c r="A105" s="28">
        <v>95</v>
      </c>
      <c r="B105" s="29" t="s">
        <v>43</v>
      </c>
      <c r="C105" s="135">
        <f t="shared" si="24"/>
        <v>0.576</v>
      </c>
      <c r="D105" s="136">
        <f t="shared" si="25"/>
        <v>0.576</v>
      </c>
      <c r="E105" s="136">
        <f t="shared" si="25"/>
        <v>0.44</v>
      </c>
      <c r="F105" s="112"/>
      <c r="G105" s="137">
        <f t="shared" si="26"/>
        <v>0.576</v>
      </c>
      <c r="H105" s="136">
        <v>0.576</v>
      </c>
      <c r="I105" s="136">
        <v>0.44</v>
      </c>
      <c r="J105" s="38"/>
      <c r="K105" s="104"/>
      <c r="L105" s="24"/>
      <c r="M105" s="24"/>
      <c r="N105" s="27"/>
      <c r="O105" s="104"/>
      <c r="P105" s="24"/>
      <c r="Q105" s="24"/>
      <c r="R105" s="109"/>
      <c r="S105" s="104"/>
      <c r="T105" s="24"/>
      <c r="U105" s="24"/>
      <c r="V105" s="109"/>
      <c r="W105" s="48"/>
      <c r="X105" s="48"/>
      <c r="Y105" s="48"/>
      <c r="Z105" s="48"/>
    </row>
    <row r="106" spans="1:26" ht="12.75" customHeight="1">
      <c r="A106" s="28">
        <v>96</v>
      </c>
      <c r="B106" s="29" t="s">
        <v>44</v>
      </c>
      <c r="C106" s="106">
        <f t="shared" si="24"/>
        <v>1.582</v>
      </c>
      <c r="D106" s="18">
        <f aca="true" t="shared" si="27" ref="D106:D115">H106+L106+P106+T106</f>
        <v>1.582</v>
      </c>
      <c r="E106" s="136">
        <f t="shared" si="25"/>
        <v>1.208</v>
      </c>
      <c r="F106" s="111"/>
      <c r="G106" s="19">
        <f t="shared" si="26"/>
        <v>1.582</v>
      </c>
      <c r="H106" s="18">
        <v>1.582</v>
      </c>
      <c r="I106" s="18">
        <v>1.208</v>
      </c>
      <c r="J106" s="20"/>
      <c r="K106" s="106"/>
      <c r="L106" s="24"/>
      <c r="M106" s="24"/>
      <c r="N106" s="27"/>
      <c r="O106" s="104"/>
      <c r="P106" s="24"/>
      <c r="Q106" s="24"/>
      <c r="R106" s="109"/>
      <c r="S106" s="106"/>
      <c r="T106" s="18"/>
      <c r="U106" s="18"/>
      <c r="V106" s="105"/>
      <c r="W106" s="4"/>
      <c r="X106" s="4"/>
      <c r="Y106" s="4"/>
      <c r="Z106" s="4"/>
    </row>
    <row r="107" spans="1:26" ht="12.75" customHeight="1">
      <c r="A107" s="28">
        <v>97</v>
      </c>
      <c r="B107" s="29" t="s">
        <v>45</v>
      </c>
      <c r="C107" s="106">
        <f t="shared" si="24"/>
        <v>0.285</v>
      </c>
      <c r="D107" s="18">
        <f t="shared" si="27"/>
        <v>0.285</v>
      </c>
      <c r="E107" s="136">
        <f t="shared" si="25"/>
        <v>0.218</v>
      </c>
      <c r="F107" s="111"/>
      <c r="G107" s="19">
        <f t="shared" si="26"/>
        <v>0.285</v>
      </c>
      <c r="H107" s="18">
        <v>0.285</v>
      </c>
      <c r="I107" s="18">
        <v>0.218</v>
      </c>
      <c r="J107" s="20"/>
      <c r="K107" s="106"/>
      <c r="L107" s="24"/>
      <c r="M107" s="24"/>
      <c r="N107" s="27"/>
      <c r="O107" s="104"/>
      <c r="P107" s="24"/>
      <c r="Q107" s="24"/>
      <c r="R107" s="109"/>
      <c r="S107" s="106"/>
      <c r="T107" s="18"/>
      <c r="U107" s="18"/>
      <c r="V107" s="105"/>
      <c r="W107" s="4"/>
      <c r="X107" s="4"/>
      <c r="Y107" s="4"/>
      <c r="Z107" s="4"/>
    </row>
    <row r="108" spans="1:26" ht="12.75" customHeight="1">
      <c r="A108" s="28">
        <v>98</v>
      </c>
      <c r="B108" s="29" t="s">
        <v>47</v>
      </c>
      <c r="C108" s="106">
        <f t="shared" si="24"/>
        <v>0.525</v>
      </c>
      <c r="D108" s="18">
        <f t="shared" si="27"/>
        <v>0.525</v>
      </c>
      <c r="E108" s="136">
        <f t="shared" si="25"/>
        <v>0.4</v>
      </c>
      <c r="F108" s="111"/>
      <c r="G108" s="19">
        <f t="shared" si="26"/>
        <v>0.525</v>
      </c>
      <c r="H108" s="18">
        <v>0.525</v>
      </c>
      <c r="I108" s="18">
        <v>0.4</v>
      </c>
      <c r="J108" s="20"/>
      <c r="K108" s="106"/>
      <c r="L108" s="24"/>
      <c r="M108" s="24"/>
      <c r="N108" s="27"/>
      <c r="O108" s="104"/>
      <c r="P108" s="24"/>
      <c r="Q108" s="24"/>
      <c r="R108" s="109"/>
      <c r="S108" s="106"/>
      <c r="T108" s="18"/>
      <c r="U108" s="18"/>
      <c r="V108" s="105"/>
      <c r="W108" s="4"/>
      <c r="X108" s="4"/>
      <c r="Y108" s="4"/>
      <c r="Z108" s="4"/>
    </row>
    <row r="109" spans="1:26" ht="12.75" customHeight="1">
      <c r="A109" s="28">
        <f>+A108+1</f>
        <v>99</v>
      </c>
      <c r="B109" s="29" t="s">
        <v>48</v>
      </c>
      <c r="C109" s="106">
        <f t="shared" si="24"/>
        <v>0.406</v>
      </c>
      <c r="D109" s="18">
        <f t="shared" si="27"/>
        <v>0.406</v>
      </c>
      <c r="E109" s="18">
        <f t="shared" si="25"/>
        <v>0.31</v>
      </c>
      <c r="F109" s="111"/>
      <c r="G109" s="19">
        <f t="shared" si="26"/>
        <v>0.406</v>
      </c>
      <c r="H109" s="18">
        <v>0.406</v>
      </c>
      <c r="I109" s="18">
        <v>0.31</v>
      </c>
      <c r="J109" s="20"/>
      <c r="K109" s="106"/>
      <c r="L109" s="24"/>
      <c r="M109" s="24"/>
      <c r="N109" s="27"/>
      <c r="O109" s="104"/>
      <c r="P109" s="24"/>
      <c r="Q109" s="24"/>
      <c r="R109" s="109"/>
      <c r="S109" s="106"/>
      <c r="T109" s="18"/>
      <c r="U109" s="18"/>
      <c r="V109" s="105"/>
      <c r="W109" s="4"/>
      <c r="X109" s="4"/>
      <c r="Y109" s="4"/>
      <c r="Z109" s="4"/>
    </row>
    <row r="110" spans="1:26" ht="12.75" customHeight="1">
      <c r="A110" s="28">
        <f>+A109+1</f>
        <v>100</v>
      </c>
      <c r="B110" s="29" t="s">
        <v>96</v>
      </c>
      <c r="C110" s="106">
        <f t="shared" si="24"/>
        <v>1.651</v>
      </c>
      <c r="D110" s="18">
        <f t="shared" si="27"/>
        <v>1.466</v>
      </c>
      <c r="E110" s="18">
        <f t="shared" si="25"/>
        <v>1.26</v>
      </c>
      <c r="F110" s="112">
        <f>J110+N110+R110+V110</f>
        <v>0.185</v>
      </c>
      <c r="G110" s="19">
        <f t="shared" si="26"/>
        <v>1.651</v>
      </c>
      <c r="H110" s="18">
        <v>1.466</v>
      </c>
      <c r="I110" s="18">
        <v>1.26</v>
      </c>
      <c r="J110" s="20">
        <v>0.185</v>
      </c>
      <c r="K110" s="106"/>
      <c r="L110" s="24"/>
      <c r="M110" s="24"/>
      <c r="N110" s="27"/>
      <c r="O110" s="104"/>
      <c r="P110" s="24"/>
      <c r="Q110" s="24"/>
      <c r="R110" s="109"/>
      <c r="S110" s="106"/>
      <c r="T110" s="18"/>
      <c r="U110" s="18"/>
      <c r="V110" s="105"/>
      <c r="W110" s="4"/>
      <c r="X110" s="4"/>
      <c r="Y110" s="4"/>
      <c r="Z110" s="4"/>
    </row>
    <row r="111" spans="1:26" ht="12.75" customHeight="1">
      <c r="A111" s="28">
        <f>+A110+1</f>
        <v>101</v>
      </c>
      <c r="B111" s="29" t="s">
        <v>51</v>
      </c>
      <c r="C111" s="106">
        <f t="shared" si="24"/>
        <v>0.409</v>
      </c>
      <c r="D111" s="18">
        <f t="shared" si="27"/>
        <v>0.409</v>
      </c>
      <c r="E111" s="18">
        <f t="shared" si="25"/>
        <v>0.312</v>
      </c>
      <c r="F111" s="105"/>
      <c r="G111" s="19">
        <f t="shared" si="26"/>
        <v>0.409</v>
      </c>
      <c r="H111" s="18">
        <v>0.409</v>
      </c>
      <c r="I111" s="18">
        <v>0.312</v>
      </c>
      <c r="J111" s="20"/>
      <c r="K111" s="106"/>
      <c r="L111" s="24"/>
      <c r="M111" s="24"/>
      <c r="N111" s="27"/>
      <c r="O111" s="104"/>
      <c r="P111" s="24"/>
      <c r="Q111" s="24"/>
      <c r="R111" s="109"/>
      <c r="S111" s="106"/>
      <c r="T111" s="18"/>
      <c r="U111" s="18"/>
      <c r="V111" s="105"/>
      <c r="W111" s="4"/>
      <c r="X111" s="4"/>
      <c r="Y111" s="4"/>
      <c r="Z111" s="4"/>
    </row>
    <row r="112" spans="1:26" ht="13.5" customHeight="1">
      <c r="A112" s="50">
        <v>102</v>
      </c>
      <c r="B112" s="45" t="s">
        <v>53</v>
      </c>
      <c r="C112" s="113">
        <f t="shared" si="24"/>
        <v>1.014</v>
      </c>
      <c r="D112" s="51">
        <f t="shared" si="27"/>
        <v>1.014</v>
      </c>
      <c r="E112" s="51">
        <f t="shared" si="25"/>
        <v>0.774</v>
      </c>
      <c r="F112" s="114"/>
      <c r="G112" s="73">
        <f t="shared" si="26"/>
        <v>1.014</v>
      </c>
      <c r="H112" s="51">
        <v>1.014</v>
      </c>
      <c r="I112" s="51">
        <v>0.774</v>
      </c>
      <c r="J112" s="52"/>
      <c r="K112" s="113"/>
      <c r="L112" s="53"/>
      <c r="M112" s="53"/>
      <c r="N112" s="54"/>
      <c r="O112" s="98"/>
      <c r="P112" s="53"/>
      <c r="Q112" s="53"/>
      <c r="R112" s="99"/>
      <c r="S112" s="113"/>
      <c r="T112" s="51"/>
      <c r="U112" s="51"/>
      <c r="V112" s="114"/>
      <c r="W112" s="4"/>
      <c r="X112" s="4"/>
      <c r="Y112" s="4"/>
      <c r="Z112" s="4"/>
    </row>
    <row r="113" spans="1:26" s="69" customFormat="1" ht="13.5" customHeight="1">
      <c r="A113" s="71">
        <v>103</v>
      </c>
      <c r="B113" s="72" t="s">
        <v>56</v>
      </c>
      <c r="C113" s="113">
        <f t="shared" si="24"/>
        <v>13</v>
      </c>
      <c r="D113" s="51">
        <f t="shared" si="27"/>
        <v>13</v>
      </c>
      <c r="E113" s="51"/>
      <c r="F113" s="114"/>
      <c r="G113" s="73">
        <f t="shared" si="26"/>
        <v>13</v>
      </c>
      <c r="H113" s="51">
        <v>13</v>
      </c>
      <c r="I113" s="51"/>
      <c r="J113" s="52"/>
      <c r="K113" s="113"/>
      <c r="L113" s="53"/>
      <c r="M113" s="53"/>
      <c r="N113" s="54"/>
      <c r="O113" s="98"/>
      <c r="P113" s="53"/>
      <c r="Q113" s="53"/>
      <c r="R113" s="99"/>
      <c r="S113" s="113"/>
      <c r="T113" s="51"/>
      <c r="U113" s="51"/>
      <c r="V113" s="114"/>
      <c r="W113" s="48"/>
      <c r="X113" s="48"/>
      <c r="Y113" s="48"/>
      <c r="Z113" s="48"/>
    </row>
    <row r="114" spans="1:26" ht="13.5" customHeight="1">
      <c r="A114" s="55">
        <v>104</v>
      </c>
      <c r="B114" s="15" t="s">
        <v>103</v>
      </c>
      <c r="C114" s="113">
        <f t="shared" si="24"/>
        <v>15</v>
      </c>
      <c r="D114" s="51">
        <f t="shared" si="27"/>
        <v>15</v>
      </c>
      <c r="E114" s="51"/>
      <c r="F114" s="114"/>
      <c r="G114" s="73">
        <f t="shared" si="26"/>
        <v>15</v>
      </c>
      <c r="H114" s="51">
        <f>H115</f>
        <v>15</v>
      </c>
      <c r="I114" s="51"/>
      <c r="J114" s="52"/>
      <c r="K114" s="106"/>
      <c r="L114" s="24"/>
      <c r="M114" s="24"/>
      <c r="N114" s="27"/>
      <c r="O114" s="104"/>
      <c r="P114" s="24"/>
      <c r="Q114" s="24"/>
      <c r="R114" s="109"/>
      <c r="S114" s="106"/>
      <c r="T114" s="18"/>
      <c r="U114" s="18"/>
      <c r="V114" s="105"/>
      <c r="W114" s="48"/>
      <c r="X114" s="48"/>
      <c r="Y114" s="48"/>
      <c r="Z114" s="48"/>
    </row>
    <row r="115" spans="1:26" ht="13.5" customHeight="1" thickBot="1">
      <c r="A115" s="152">
        <v>105</v>
      </c>
      <c r="B115" s="153" t="s">
        <v>111</v>
      </c>
      <c r="C115" s="168">
        <f t="shared" si="24"/>
        <v>15</v>
      </c>
      <c r="D115" s="169">
        <f t="shared" si="27"/>
        <v>15</v>
      </c>
      <c r="E115" s="169"/>
      <c r="F115" s="170"/>
      <c r="G115" s="162">
        <f t="shared" si="26"/>
        <v>15</v>
      </c>
      <c r="H115" s="154">
        <v>15</v>
      </c>
      <c r="I115" s="155"/>
      <c r="J115" s="172"/>
      <c r="K115" s="173"/>
      <c r="L115" s="174"/>
      <c r="M115" s="174"/>
      <c r="N115" s="231"/>
      <c r="O115" s="98"/>
      <c r="P115" s="53"/>
      <c r="Q115" s="53"/>
      <c r="R115" s="99"/>
      <c r="S115" s="113"/>
      <c r="T115" s="51"/>
      <c r="U115" s="51"/>
      <c r="V115" s="114"/>
      <c r="W115" s="48"/>
      <c r="X115" s="48"/>
      <c r="Y115" s="48"/>
      <c r="Z115" s="48"/>
    </row>
    <row r="116" spans="1:26" ht="13.5" customHeight="1" thickBot="1">
      <c r="A116" s="142">
        <v>106</v>
      </c>
      <c r="B116" s="156" t="s">
        <v>104</v>
      </c>
      <c r="C116" s="157">
        <f>C11+C25+C72+C86+C99</f>
        <v>1007.2769999999999</v>
      </c>
      <c r="D116" s="158">
        <f>D11+D25+D72+D86+D99</f>
        <v>234.09199999999996</v>
      </c>
      <c r="E116" s="158">
        <f>E11+E25+E72+E86+E99</f>
        <v>189.086</v>
      </c>
      <c r="F116" s="159">
        <f>F11+F25+F72+F86+F99</f>
        <v>773.185</v>
      </c>
      <c r="G116" s="160">
        <f t="shared" si="26"/>
        <v>289.67699999999996</v>
      </c>
      <c r="H116" s="158">
        <f>H11+H25+H72+H86+H99</f>
        <v>206.49199999999996</v>
      </c>
      <c r="I116" s="158">
        <f>I11+I25+I72+I86+I99</f>
        <v>156.579</v>
      </c>
      <c r="J116" s="158">
        <f>J11+J25+J72+J86+J99</f>
        <v>83.185</v>
      </c>
      <c r="K116" s="161">
        <f>L116+N116</f>
        <v>714.3</v>
      </c>
      <c r="L116" s="158">
        <f>L11+L25+L72+L86+L99</f>
        <v>24.299999999999997</v>
      </c>
      <c r="M116" s="158">
        <f>M11+M25+M72+M86+M99</f>
        <v>20.5</v>
      </c>
      <c r="N116" s="232">
        <f>N11+N25+N72+N86+N99</f>
        <v>690</v>
      </c>
      <c r="O116" s="157">
        <f>O11+O25+O72+O86+O99</f>
        <v>3.299999999999998</v>
      </c>
      <c r="P116" s="158">
        <f>P11+P25+P72+P86+P99</f>
        <v>3.299999999999998</v>
      </c>
      <c r="Q116" s="145">
        <f>Q25</f>
        <v>2.5199999999999996</v>
      </c>
      <c r="R116" s="146"/>
      <c r="S116" s="144"/>
      <c r="T116" s="145"/>
      <c r="U116" s="145">
        <f>U25</f>
        <v>9.487</v>
      </c>
      <c r="V116" s="146"/>
      <c r="W116" s="4"/>
      <c r="X116" s="4"/>
      <c r="Y116" s="4"/>
      <c r="Z116" s="4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4"/>
      <c r="X117" s="4"/>
      <c r="Y117" s="4"/>
      <c r="Z117" s="4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4"/>
      <c r="X118" s="4"/>
      <c r="Y118" s="4"/>
      <c r="Z118" s="4"/>
    </row>
    <row r="119" spans="1:26" ht="12.75" customHeight="1">
      <c r="A119" s="1"/>
      <c r="B119" s="9" t="s">
        <v>92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4"/>
      <c r="X119" s="4"/>
      <c r="Y119" s="4"/>
      <c r="Z119" s="4"/>
    </row>
    <row r="120" spans="1:26" ht="12.75" customHeight="1">
      <c r="A120" s="1"/>
      <c r="B120" s="9" t="s">
        <v>93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4"/>
      <c r="X120" s="4"/>
      <c r="Y120" s="4"/>
      <c r="Z120" s="4"/>
    </row>
    <row r="121" spans="1:25" ht="12.75" customHeight="1">
      <c r="A121" s="1"/>
      <c r="B121" s="9" t="s">
        <v>94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4"/>
      <c r="W121" s="4"/>
      <c r="X121" s="4"/>
      <c r="Y121" s="4"/>
    </row>
    <row r="122" spans="1:26" ht="12.75" customHeight="1">
      <c r="A122" s="1"/>
      <c r="B122" s="9" t="s">
        <v>95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4"/>
      <c r="X122" s="4"/>
      <c r="Y122" s="4"/>
      <c r="Z122" s="4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</sheetData>
  <sheetProtection/>
  <mergeCells count="24">
    <mergeCell ref="S8:S10"/>
    <mergeCell ref="R9:R10"/>
    <mergeCell ref="T8:V8"/>
    <mergeCell ref="G8:G10"/>
    <mergeCell ref="T9:U9"/>
    <mergeCell ref="V9:V10"/>
    <mergeCell ref="P8:R8"/>
    <mergeCell ref="P9:Q9"/>
    <mergeCell ref="H8:J8"/>
    <mergeCell ref="C2:J2"/>
    <mergeCell ref="C3:I3"/>
    <mergeCell ref="D8:F8"/>
    <mergeCell ref="L9:M9"/>
    <mergeCell ref="H9:I9"/>
    <mergeCell ref="O8:O10"/>
    <mergeCell ref="N9:N10"/>
    <mergeCell ref="A8:A10"/>
    <mergeCell ref="D9:E9"/>
    <mergeCell ref="K8:K10"/>
    <mergeCell ref="J9:J10"/>
    <mergeCell ref="F9:F10"/>
    <mergeCell ref="L8:N8"/>
    <mergeCell ref="B8:B10"/>
    <mergeCell ref="C8:C10"/>
  </mergeCells>
  <printOptions/>
  <pageMargins left="0.7086614173228347" right="0" top="0.7480314960629921" bottom="0.35433070866141736" header="0.31496062992125984" footer="0.31496062992125984"/>
  <pageSetup fitToHeight="0" fitToWidth="1" horizontalDpi="600" verticalDpi="600" orientation="landscape" paperSize="8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.140625" style="0" customWidth="1"/>
    <col min="2" max="2" width="56.57421875" style="0" customWidth="1"/>
    <col min="3" max="3" width="28.8515625" style="0" customWidth="1"/>
    <col min="4" max="6" width="12.00390625" style="0" customWidth="1"/>
  </cols>
  <sheetData>
    <row r="2" spans="1:6" ht="12.75">
      <c r="A2" s="275"/>
      <c r="B2" s="275"/>
      <c r="C2" s="275"/>
      <c r="D2" s="346" t="s">
        <v>0</v>
      </c>
      <c r="E2" s="275"/>
      <c r="F2" s="275"/>
    </row>
    <row r="3" spans="1:6" ht="12.75">
      <c r="A3" s="275"/>
      <c r="B3" s="275"/>
      <c r="C3" s="275"/>
      <c r="D3" s="347" t="s">
        <v>320</v>
      </c>
      <c r="E3" s="348"/>
      <c r="F3" s="349"/>
    </row>
    <row r="4" spans="1:6" ht="12.75">
      <c r="A4" s="275"/>
      <c r="B4" s="275"/>
      <c r="C4" s="275"/>
      <c r="D4" s="346" t="s">
        <v>321</v>
      </c>
      <c r="E4" s="275"/>
      <c r="F4" s="275"/>
    </row>
    <row r="5" spans="1:6" ht="12.75">
      <c r="A5" s="275"/>
      <c r="B5" s="275"/>
      <c r="C5" s="346"/>
      <c r="D5" s="460" t="s">
        <v>322</v>
      </c>
      <c r="E5" s="421"/>
      <c r="F5" s="275"/>
    </row>
    <row r="6" spans="1:6" ht="12.75">
      <c r="A6" s="275"/>
      <c r="B6" s="275"/>
      <c r="C6" s="460" t="s">
        <v>136</v>
      </c>
      <c r="D6" s="421"/>
      <c r="E6" s="421"/>
      <c r="F6" s="275"/>
    </row>
    <row r="7" spans="1:6" ht="12.75">
      <c r="A7" s="275"/>
      <c r="B7" s="275"/>
      <c r="C7" s="346"/>
      <c r="D7" s="350" t="s">
        <v>137</v>
      </c>
      <c r="E7" s="275"/>
      <c r="F7" s="275"/>
    </row>
    <row r="8" spans="1:6" ht="12.75">
      <c r="A8" s="275"/>
      <c r="B8" s="275"/>
      <c r="C8" s="275"/>
      <c r="D8" s="275"/>
      <c r="E8" s="275"/>
      <c r="F8" s="275"/>
    </row>
    <row r="9" spans="1:6" ht="12.75">
      <c r="A9" s="275"/>
      <c r="B9" s="275"/>
      <c r="C9" s="275"/>
      <c r="D9" s="275"/>
      <c r="E9" s="275"/>
      <c r="F9" s="275"/>
    </row>
    <row r="10" spans="1:6" ht="12.75">
      <c r="A10" s="275"/>
      <c r="B10" s="351" t="s">
        <v>323</v>
      </c>
      <c r="C10" s="275"/>
      <c r="D10" s="275"/>
      <c r="E10" s="275"/>
      <c r="F10" s="275"/>
    </row>
    <row r="11" spans="1:6" ht="13.5" thickBot="1">
      <c r="A11" s="275"/>
      <c r="B11" s="275"/>
      <c r="C11" s="275"/>
      <c r="D11" s="276" t="s">
        <v>12</v>
      </c>
      <c r="E11" s="275"/>
      <c r="F11" s="275"/>
    </row>
    <row r="12" spans="1:6" ht="13.5" thickBot="1">
      <c r="A12" s="352"/>
      <c r="B12" s="353" t="s">
        <v>324</v>
      </c>
      <c r="C12" s="354" t="s">
        <v>325</v>
      </c>
      <c r="D12" s="354" t="s">
        <v>326</v>
      </c>
      <c r="E12" s="355" t="s">
        <v>327</v>
      </c>
      <c r="F12" s="275"/>
    </row>
    <row r="13" spans="1:6" ht="13.5" thickBot="1">
      <c r="A13" s="352"/>
      <c r="B13" s="356">
        <v>2</v>
      </c>
      <c r="C13" s="357">
        <v>3</v>
      </c>
      <c r="D13" s="358">
        <v>4</v>
      </c>
      <c r="E13" s="359">
        <v>5</v>
      </c>
      <c r="F13" s="275"/>
    </row>
    <row r="14" spans="1:6" ht="12.75">
      <c r="A14" s="360">
        <v>1</v>
      </c>
      <c r="B14" s="361" t="s">
        <v>328</v>
      </c>
      <c r="C14" s="362" t="s">
        <v>25</v>
      </c>
      <c r="D14" s="363">
        <v>0.54</v>
      </c>
      <c r="E14" s="364"/>
      <c r="F14" s="275"/>
    </row>
    <row r="15" spans="1:6" ht="12.75">
      <c r="A15" s="365">
        <v>2</v>
      </c>
      <c r="B15" s="366" t="s">
        <v>264</v>
      </c>
      <c r="C15" s="367" t="s">
        <v>25</v>
      </c>
      <c r="D15" s="368">
        <v>26.36</v>
      </c>
      <c r="E15" s="369">
        <v>18.6</v>
      </c>
      <c r="F15" s="275"/>
    </row>
    <row r="16" spans="1:6" ht="12.75">
      <c r="A16" s="365">
        <v>3</v>
      </c>
      <c r="B16" s="366" t="s">
        <v>329</v>
      </c>
      <c r="C16" s="367" t="s">
        <v>25</v>
      </c>
      <c r="D16" s="368">
        <v>13.5</v>
      </c>
      <c r="E16" s="370">
        <v>9.142</v>
      </c>
      <c r="F16" s="275"/>
    </row>
    <row r="17" spans="1:6" ht="12.75">
      <c r="A17" s="365">
        <v>4</v>
      </c>
      <c r="B17" s="366" t="s">
        <v>330</v>
      </c>
      <c r="C17" s="367" t="s">
        <v>25</v>
      </c>
      <c r="D17" s="368">
        <v>8.8</v>
      </c>
      <c r="E17" s="369">
        <v>6.72</v>
      </c>
      <c r="F17" s="275"/>
    </row>
    <row r="18" spans="1:6" ht="12.75">
      <c r="A18" s="365">
        <v>5</v>
      </c>
      <c r="B18" s="366" t="s">
        <v>290</v>
      </c>
      <c r="C18" s="367" t="s">
        <v>25</v>
      </c>
      <c r="D18" s="371">
        <v>26</v>
      </c>
      <c r="E18" s="369">
        <v>16.7</v>
      </c>
      <c r="F18" s="275"/>
    </row>
    <row r="19" spans="1:6" ht="12.75">
      <c r="A19" s="365">
        <v>6</v>
      </c>
      <c r="B19" s="366" t="s">
        <v>331</v>
      </c>
      <c r="C19" s="367" t="s">
        <v>25</v>
      </c>
      <c r="D19" s="368">
        <v>7.3</v>
      </c>
      <c r="E19" s="372">
        <v>5</v>
      </c>
      <c r="F19" s="275"/>
    </row>
    <row r="20" spans="1:6" ht="12.75">
      <c r="A20" s="365">
        <v>7</v>
      </c>
      <c r="B20" s="366" t="s">
        <v>332</v>
      </c>
      <c r="C20" s="367" t="s">
        <v>25</v>
      </c>
      <c r="D20" s="368">
        <v>62.1</v>
      </c>
      <c r="E20" s="372">
        <v>38</v>
      </c>
      <c r="F20" s="275"/>
    </row>
    <row r="21" spans="1:6" ht="12.75">
      <c r="A21" s="365">
        <v>8</v>
      </c>
      <c r="B21" s="366" t="s">
        <v>333</v>
      </c>
      <c r="C21" s="367" t="s">
        <v>25</v>
      </c>
      <c r="D21" s="368">
        <v>14.3</v>
      </c>
      <c r="E21" s="369">
        <v>9.8</v>
      </c>
      <c r="F21" s="275"/>
    </row>
    <row r="22" spans="1:6" ht="12.75">
      <c r="A22" s="365">
        <v>9</v>
      </c>
      <c r="B22" s="366" t="s">
        <v>334</v>
      </c>
      <c r="C22" s="367"/>
      <c r="D22" s="371">
        <f>SUM(D23:D53)</f>
        <v>150</v>
      </c>
      <c r="E22" s="372">
        <f>SUM(E23:E53)</f>
        <v>105.87299999999999</v>
      </c>
      <c r="F22" s="275"/>
    </row>
    <row r="23" spans="1:6" ht="12.75">
      <c r="A23" s="365">
        <v>10</v>
      </c>
      <c r="B23" s="373" t="s">
        <v>335</v>
      </c>
      <c r="C23" s="341" t="s">
        <v>25</v>
      </c>
      <c r="D23" s="374">
        <v>25.869</v>
      </c>
      <c r="E23" s="375">
        <v>19.75</v>
      </c>
      <c r="F23" s="275"/>
    </row>
    <row r="24" spans="1:6" ht="12.75">
      <c r="A24" s="365">
        <v>11</v>
      </c>
      <c r="B24" s="376"/>
      <c r="C24" s="341" t="s">
        <v>36</v>
      </c>
      <c r="D24" s="374">
        <v>0.586</v>
      </c>
      <c r="E24" s="377">
        <v>0.447</v>
      </c>
      <c r="F24" s="275"/>
    </row>
    <row r="25" spans="1:6" ht="12.75">
      <c r="A25" s="365">
        <v>12</v>
      </c>
      <c r="B25" s="376"/>
      <c r="C25" s="341" t="s">
        <v>38</v>
      </c>
      <c r="D25" s="374">
        <v>6.787</v>
      </c>
      <c r="E25" s="377">
        <v>5.182</v>
      </c>
      <c r="F25" s="275"/>
    </row>
    <row r="26" spans="1:6" ht="12.75">
      <c r="A26" s="365">
        <v>13</v>
      </c>
      <c r="B26" s="376"/>
      <c r="C26" s="341" t="s">
        <v>89</v>
      </c>
      <c r="D26" s="374">
        <v>2.507</v>
      </c>
      <c r="E26" s="377">
        <v>1.914</v>
      </c>
      <c r="F26" s="275"/>
    </row>
    <row r="27" spans="1:6" ht="12.75">
      <c r="A27" s="365">
        <v>14</v>
      </c>
      <c r="B27" s="376"/>
      <c r="C27" s="341" t="s">
        <v>41</v>
      </c>
      <c r="D27" s="374">
        <v>0.586</v>
      </c>
      <c r="E27" s="377">
        <v>0.447</v>
      </c>
      <c r="F27" s="275"/>
    </row>
    <row r="28" spans="1:6" ht="29.25" customHeight="1">
      <c r="A28" s="365">
        <v>15</v>
      </c>
      <c r="B28" s="378"/>
      <c r="C28" s="379" t="s">
        <v>336</v>
      </c>
      <c r="D28" s="374">
        <v>0.385</v>
      </c>
      <c r="E28" s="377">
        <v>0.294</v>
      </c>
      <c r="F28" s="275"/>
    </row>
    <row r="29" spans="1:6" ht="12.75">
      <c r="A29" s="365">
        <v>16</v>
      </c>
      <c r="B29" s="376"/>
      <c r="C29" s="341" t="s">
        <v>337</v>
      </c>
      <c r="D29" s="380">
        <v>10.68</v>
      </c>
      <c r="E29" s="377">
        <v>8.154</v>
      </c>
      <c r="F29" s="275"/>
    </row>
    <row r="30" spans="1:6" ht="12.75">
      <c r="A30" s="365">
        <v>17</v>
      </c>
      <c r="B30" s="376"/>
      <c r="C30" s="341" t="s">
        <v>338</v>
      </c>
      <c r="D30" s="374">
        <v>9.613</v>
      </c>
      <c r="E30" s="377">
        <v>7.339</v>
      </c>
      <c r="F30" s="275"/>
    </row>
    <row r="31" spans="1:6" ht="12.75">
      <c r="A31" s="365">
        <v>18</v>
      </c>
      <c r="B31" s="376"/>
      <c r="C31" s="341" t="s">
        <v>339</v>
      </c>
      <c r="D31" s="374">
        <v>9.695</v>
      </c>
      <c r="E31" s="377">
        <v>7.402</v>
      </c>
      <c r="F31" s="275"/>
    </row>
    <row r="32" spans="1:6" ht="12.75">
      <c r="A32" s="365">
        <v>19</v>
      </c>
      <c r="B32" s="376"/>
      <c r="C32" s="341" t="s">
        <v>340</v>
      </c>
      <c r="D32" s="374">
        <v>2.576</v>
      </c>
      <c r="E32" s="377">
        <v>1.967</v>
      </c>
      <c r="F32" s="275"/>
    </row>
    <row r="33" spans="1:6" ht="12.75">
      <c r="A33" s="365">
        <v>20</v>
      </c>
      <c r="B33" s="376"/>
      <c r="C33" s="341" t="s">
        <v>341</v>
      </c>
      <c r="D33" s="374">
        <v>2.597</v>
      </c>
      <c r="E33" s="377">
        <v>1.983</v>
      </c>
      <c r="F33" s="275"/>
    </row>
    <row r="34" spans="1:6" ht="12.75">
      <c r="A34" s="365">
        <v>21</v>
      </c>
      <c r="B34" s="376"/>
      <c r="C34" s="341" t="s">
        <v>342</v>
      </c>
      <c r="D34" s="374">
        <v>11.872</v>
      </c>
      <c r="E34" s="377">
        <v>9.064</v>
      </c>
      <c r="F34" s="275"/>
    </row>
    <row r="35" spans="1:6" ht="12.75">
      <c r="A35" s="365">
        <v>22</v>
      </c>
      <c r="B35" s="376"/>
      <c r="C35" s="341" t="s">
        <v>343</v>
      </c>
      <c r="D35" s="374">
        <v>5.815</v>
      </c>
      <c r="E35" s="377">
        <v>4.439</v>
      </c>
      <c r="F35" s="275"/>
    </row>
    <row r="36" spans="1:6" ht="12.75">
      <c r="A36" s="365">
        <v>23</v>
      </c>
      <c r="B36" s="376"/>
      <c r="C36" s="341" t="s">
        <v>344</v>
      </c>
      <c r="D36" s="374">
        <v>4.876</v>
      </c>
      <c r="E36" s="377">
        <v>3.723</v>
      </c>
      <c r="F36" s="275"/>
    </row>
    <row r="37" spans="1:6" ht="12.75">
      <c r="A37" s="365">
        <v>24</v>
      </c>
      <c r="B37" s="376"/>
      <c r="C37" s="341" t="s">
        <v>345</v>
      </c>
      <c r="D37" s="374">
        <v>11.286</v>
      </c>
      <c r="E37" s="377">
        <v>8.616</v>
      </c>
      <c r="F37" s="275"/>
    </row>
    <row r="38" spans="1:6" ht="12.75">
      <c r="A38" s="365">
        <v>25</v>
      </c>
      <c r="B38" s="376"/>
      <c r="C38" s="341" t="s">
        <v>346</v>
      </c>
      <c r="D38" s="374">
        <v>13.394</v>
      </c>
      <c r="E38" s="377">
        <v>10.226</v>
      </c>
      <c r="F38" s="275"/>
    </row>
    <row r="39" spans="1:6" ht="12.75">
      <c r="A39" s="365">
        <v>26</v>
      </c>
      <c r="B39" s="378"/>
      <c r="C39" s="320" t="s">
        <v>57</v>
      </c>
      <c r="D39" s="374">
        <v>1.115</v>
      </c>
      <c r="E39" s="377">
        <v>0.851</v>
      </c>
      <c r="F39" s="275"/>
    </row>
    <row r="40" spans="1:6" ht="12.75">
      <c r="A40" s="365">
        <v>27</v>
      </c>
      <c r="B40" s="378"/>
      <c r="C40" s="320" t="s">
        <v>59</v>
      </c>
      <c r="D40" s="374">
        <v>0.402</v>
      </c>
      <c r="E40" s="377">
        <v>0.307</v>
      </c>
      <c r="F40" s="275"/>
    </row>
    <row r="41" spans="1:6" ht="12.75">
      <c r="A41" s="365">
        <v>28</v>
      </c>
      <c r="B41" s="378"/>
      <c r="C41" s="320" t="s">
        <v>347</v>
      </c>
      <c r="D41" s="374">
        <v>0.953</v>
      </c>
      <c r="E41" s="377">
        <v>0.728</v>
      </c>
      <c r="F41" s="275"/>
    </row>
    <row r="42" spans="1:6" ht="12.75">
      <c r="A42" s="365">
        <v>29</v>
      </c>
      <c r="B42" s="378"/>
      <c r="C42" s="320" t="s">
        <v>63</v>
      </c>
      <c r="D42" s="374">
        <v>1.404</v>
      </c>
      <c r="E42" s="377">
        <v>1.072</v>
      </c>
      <c r="F42" s="275"/>
    </row>
    <row r="43" spans="1:6" ht="12.75">
      <c r="A43" s="365">
        <v>30</v>
      </c>
      <c r="B43" s="378"/>
      <c r="C43" s="320" t="s">
        <v>65</v>
      </c>
      <c r="D43" s="374">
        <v>0.922</v>
      </c>
      <c r="E43" s="377">
        <v>0.704</v>
      </c>
      <c r="F43" s="275"/>
    </row>
    <row r="44" spans="1:6" ht="12.75">
      <c r="A44" s="365">
        <v>31</v>
      </c>
      <c r="B44" s="378"/>
      <c r="C44" s="320" t="s">
        <v>66</v>
      </c>
      <c r="D44" s="374">
        <v>0.976</v>
      </c>
      <c r="E44" s="377">
        <v>0.745</v>
      </c>
      <c r="F44" s="275"/>
    </row>
    <row r="45" spans="1:6" ht="12.75">
      <c r="A45" s="365">
        <v>32</v>
      </c>
      <c r="B45" s="378"/>
      <c r="C45" s="320" t="s">
        <v>348</v>
      </c>
      <c r="D45" s="374">
        <v>1.441</v>
      </c>
      <c r="E45" s="375">
        <v>1.1</v>
      </c>
      <c r="F45" s="275"/>
    </row>
    <row r="46" spans="1:6" ht="12.75">
      <c r="A46" s="365">
        <v>33</v>
      </c>
      <c r="B46" s="378"/>
      <c r="C46" s="320" t="s">
        <v>72</v>
      </c>
      <c r="D46" s="374">
        <v>1.644</v>
      </c>
      <c r="E46" s="377">
        <v>1.255</v>
      </c>
      <c r="F46" s="275"/>
    </row>
    <row r="47" spans="1:6" ht="12.75">
      <c r="A47" s="365">
        <v>34</v>
      </c>
      <c r="B47" s="378"/>
      <c r="C47" s="320" t="s">
        <v>75</v>
      </c>
      <c r="D47" s="374">
        <v>1.239</v>
      </c>
      <c r="E47" s="377">
        <v>0.946</v>
      </c>
      <c r="F47" s="275"/>
    </row>
    <row r="48" spans="1:6" ht="12.75">
      <c r="A48" s="365">
        <v>35</v>
      </c>
      <c r="B48" s="378"/>
      <c r="C48" s="320" t="s">
        <v>78</v>
      </c>
      <c r="D48" s="374">
        <v>0.365</v>
      </c>
      <c r="E48" s="377">
        <v>0.279</v>
      </c>
      <c r="F48" s="275"/>
    </row>
    <row r="49" spans="1:6" ht="12.75">
      <c r="A49" s="365">
        <v>36</v>
      </c>
      <c r="B49" s="378"/>
      <c r="C49" s="320" t="s">
        <v>79</v>
      </c>
      <c r="D49" s="374">
        <v>1.077</v>
      </c>
      <c r="E49" s="377">
        <v>0.822</v>
      </c>
      <c r="F49" s="275"/>
    </row>
    <row r="50" spans="1:6" ht="12.75">
      <c r="A50" s="365">
        <v>37</v>
      </c>
      <c r="B50" s="378"/>
      <c r="C50" s="320" t="s">
        <v>80</v>
      </c>
      <c r="D50" s="374">
        <v>0.412</v>
      </c>
      <c r="E50" s="377">
        <v>0.315</v>
      </c>
      <c r="F50" s="275"/>
    </row>
    <row r="51" spans="1:6" ht="12.75">
      <c r="A51" s="365">
        <v>38</v>
      </c>
      <c r="B51" s="378"/>
      <c r="C51" s="320" t="s">
        <v>35</v>
      </c>
      <c r="D51" s="374">
        <v>0.526</v>
      </c>
      <c r="E51" s="377">
        <v>0.402</v>
      </c>
      <c r="F51" s="275"/>
    </row>
    <row r="52" spans="1:6" ht="12.75">
      <c r="A52" s="365">
        <v>39</v>
      </c>
      <c r="B52" s="378" t="s">
        <v>349</v>
      </c>
      <c r="C52" s="341" t="s">
        <v>25</v>
      </c>
      <c r="D52" s="374">
        <v>9.2</v>
      </c>
      <c r="E52" s="377">
        <v>5.4</v>
      </c>
      <c r="F52" s="275"/>
    </row>
    <row r="53" spans="1:6" ht="12.75">
      <c r="A53" s="365">
        <v>40</v>
      </c>
      <c r="B53" s="376" t="s">
        <v>350</v>
      </c>
      <c r="C53" s="341" t="s">
        <v>351</v>
      </c>
      <c r="D53" s="374">
        <v>9.2</v>
      </c>
      <c r="E53" s="377"/>
      <c r="F53" s="275"/>
    </row>
    <row r="54" spans="1:6" ht="12.75">
      <c r="A54" s="365">
        <v>41</v>
      </c>
      <c r="B54" s="366" t="s">
        <v>352</v>
      </c>
      <c r="C54" s="367" t="s">
        <v>25</v>
      </c>
      <c r="D54" s="368">
        <v>11.54</v>
      </c>
      <c r="E54" s="369">
        <v>6.8</v>
      </c>
      <c r="F54" s="275"/>
    </row>
    <row r="55" spans="1:6" ht="12.75">
      <c r="A55" s="365">
        <v>42</v>
      </c>
      <c r="B55" s="366" t="s">
        <v>353</v>
      </c>
      <c r="C55" s="367" t="s">
        <v>25</v>
      </c>
      <c r="D55" s="368">
        <v>0.579</v>
      </c>
      <c r="E55" s="369"/>
      <c r="F55" s="275"/>
    </row>
    <row r="56" spans="1:6" ht="12.75">
      <c r="A56" s="365">
        <v>43</v>
      </c>
      <c r="B56" s="366" t="s">
        <v>354</v>
      </c>
      <c r="C56" s="367"/>
      <c r="D56" s="368">
        <f>D57+D58+D59</f>
        <v>333.1</v>
      </c>
      <c r="E56" s="369">
        <v>5.4</v>
      </c>
      <c r="F56" s="275"/>
    </row>
    <row r="57" spans="1:6" ht="12.75">
      <c r="A57" s="365">
        <v>44</v>
      </c>
      <c r="B57" s="376" t="s">
        <v>355</v>
      </c>
      <c r="C57" s="341" t="s">
        <v>356</v>
      </c>
      <c r="D57" s="374">
        <v>320.3</v>
      </c>
      <c r="E57" s="377"/>
      <c r="F57" s="275"/>
    </row>
    <row r="58" spans="1:6" ht="12.75">
      <c r="A58" s="365">
        <v>45</v>
      </c>
      <c r="B58" s="376" t="s">
        <v>357</v>
      </c>
      <c r="C58" s="341" t="s">
        <v>25</v>
      </c>
      <c r="D58" s="381">
        <v>8</v>
      </c>
      <c r="E58" s="377">
        <v>5.4</v>
      </c>
      <c r="F58" s="275"/>
    </row>
    <row r="59" spans="1:6" ht="12.75">
      <c r="A59" s="365">
        <v>46</v>
      </c>
      <c r="B59" s="376" t="s">
        <v>358</v>
      </c>
      <c r="C59" s="341" t="s">
        <v>359</v>
      </c>
      <c r="D59" s="374">
        <v>4.8</v>
      </c>
      <c r="E59" s="377"/>
      <c r="F59" s="275"/>
    </row>
    <row r="60" spans="1:6" ht="12.75">
      <c r="A60" s="365">
        <v>47</v>
      </c>
      <c r="B60" s="366" t="s">
        <v>360</v>
      </c>
      <c r="C60" s="341"/>
      <c r="D60" s="371">
        <f>D61+D64</f>
        <v>250.39999999999998</v>
      </c>
      <c r="E60" s="372">
        <v>78.4</v>
      </c>
      <c r="F60" s="275"/>
    </row>
    <row r="61" spans="1:6" ht="12.75">
      <c r="A61" s="365">
        <v>48</v>
      </c>
      <c r="B61" s="366" t="s">
        <v>361</v>
      </c>
      <c r="C61" s="341"/>
      <c r="D61" s="371">
        <f>D62+D63</f>
        <v>145.79999999999998</v>
      </c>
      <c r="E61" s="372"/>
      <c r="F61" s="275"/>
    </row>
    <row r="62" spans="1:6" ht="12.75">
      <c r="A62" s="365">
        <v>49</v>
      </c>
      <c r="B62" s="376" t="s">
        <v>362</v>
      </c>
      <c r="C62" s="341" t="s">
        <v>356</v>
      </c>
      <c r="D62" s="374">
        <v>140.2</v>
      </c>
      <c r="E62" s="377"/>
      <c r="F62" s="275"/>
    </row>
    <row r="63" spans="1:6" ht="13.5" thickBot="1">
      <c r="A63" s="365">
        <v>50</v>
      </c>
      <c r="B63" s="382" t="s">
        <v>357</v>
      </c>
      <c r="C63" s="383" t="s">
        <v>25</v>
      </c>
      <c r="D63" s="384">
        <v>5.6</v>
      </c>
      <c r="E63" s="385">
        <v>3</v>
      </c>
      <c r="F63" s="275"/>
    </row>
    <row r="64" spans="1:6" ht="12.75">
      <c r="A64" s="365">
        <v>51</v>
      </c>
      <c r="B64" s="386" t="s">
        <v>363</v>
      </c>
      <c r="C64" s="387"/>
      <c r="D64" s="388">
        <f>SUM(D65:D74)</f>
        <v>104.6</v>
      </c>
      <c r="E64" s="372">
        <f>SUM(E65:E74)</f>
        <v>75.4</v>
      </c>
      <c r="F64" s="275"/>
    </row>
    <row r="65" spans="1:6" ht="12.75">
      <c r="A65" s="365">
        <v>52</v>
      </c>
      <c r="B65" s="373" t="s">
        <v>364</v>
      </c>
      <c r="C65" s="389" t="s">
        <v>365</v>
      </c>
      <c r="D65" s="390">
        <v>9.9</v>
      </c>
      <c r="E65" s="391">
        <v>7.1</v>
      </c>
      <c r="F65" s="392"/>
    </row>
    <row r="66" spans="1:6" ht="12.75">
      <c r="A66" s="365">
        <v>53</v>
      </c>
      <c r="B66" s="376"/>
      <c r="C66" s="389" t="s">
        <v>366</v>
      </c>
      <c r="D66" s="390">
        <v>10.2</v>
      </c>
      <c r="E66" s="391">
        <v>7.3</v>
      </c>
      <c r="F66" s="275"/>
    </row>
    <row r="67" spans="1:6" ht="12.75">
      <c r="A67" s="365">
        <v>54</v>
      </c>
      <c r="B67" s="376"/>
      <c r="C67" s="389" t="s">
        <v>367</v>
      </c>
      <c r="D67" s="393">
        <v>10.5</v>
      </c>
      <c r="E67" s="391">
        <v>7.5</v>
      </c>
      <c r="F67" s="275"/>
    </row>
    <row r="68" spans="1:6" ht="12.75">
      <c r="A68" s="365">
        <v>55</v>
      </c>
      <c r="B68" s="376"/>
      <c r="C68" s="389" t="s">
        <v>368</v>
      </c>
      <c r="D68" s="390">
        <v>2.7</v>
      </c>
      <c r="E68" s="391">
        <v>1.8</v>
      </c>
      <c r="F68" s="275"/>
    </row>
    <row r="69" spans="1:6" ht="12.75">
      <c r="A69" s="365">
        <v>56</v>
      </c>
      <c r="B69" s="376"/>
      <c r="C69" s="389" t="s">
        <v>369</v>
      </c>
      <c r="D69" s="390">
        <v>7.6</v>
      </c>
      <c r="E69" s="391">
        <v>5.6</v>
      </c>
      <c r="F69" s="275"/>
    </row>
    <row r="70" spans="1:6" ht="12.75">
      <c r="A70" s="365">
        <v>57</v>
      </c>
      <c r="B70" s="376"/>
      <c r="C70" s="389" t="s">
        <v>370</v>
      </c>
      <c r="D70" s="393">
        <v>10.5</v>
      </c>
      <c r="E70" s="391">
        <v>7.5</v>
      </c>
      <c r="F70" s="275"/>
    </row>
    <row r="71" spans="1:6" ht="12.75">
      <c r="A71" s="365">
        <v>58</v>
      </c>
      <c r="B71" s="376"/>
      <c r="C71" s="389" t="s">
        <v>371</v>
      </c>
      <c r="D71" s="393">
        <v>10.5</v>
      </c>
      <c r="E71" s="391">
        <v>7.5</v>
      </c>
      <c r="F71" s="275"/>
    </row>
    <row r="72" spans="1:6" ht="12.75">
      <c r="A72" s="365">
        <v>59</v>
      </c>
      <c r="B72" s="376"/>
      <c r="C72" s="389" t="s">
        <v>372</v>
      </c>
      <c r="D72" s="390">
        <v>10.3</v>
      </c>
      <c r="E72" s="391">
        <v>7.5</v>
      </c>
      <c r="F72" s="275"/>
    </row>
    <row r="73" spans="1:6" ht="12.75">
      <c r="A73" s="365">
        <v>60</v>
      </c>
      <c r="B73" s="376"/>
      <c r="C73" s="389" t="s">
        <v>373</v>
      </c>
      <c r="D73" s="390">
        <v>10.6</v>
      </c>
      <c r="E73" s="391">
        <v>7.5</v>
      </c>
      <c r="F73" s="275"/>
    </row>
    <row r="74" spans="1:6" ht="12.75">
      <c r="A74" s="365">
        <v>61</v>
      </c>
      <c r="B74" s="376"/>
      <c r="C74" s="389" t="s">
        <v>374</v>
      </c>
      <c r="D74" s="390">
        <v>21.8</v>
      </c>
      <c r="E74" s="391">
        <v>16.1</v>
      </c>
      <c r="F74" s="275"/>
    </row>
    <row r="75" spans="1:6" ht="12.75">
      <c r="A75" s="365">
        <v>62</v>
      </c>
      <c r="B75" s="361" t="s">
        <v>375</v>
      </c>
      <c r="C75" s="394"/>
      <c r="D75" s="363">
        <f>D76+D77</f>
        <v>194.7</v>
      </c>
      <c r="E75" s="369">
        <f>E76+E77</f>
        <v>2.8</v>
      </c>
      <c r="F75" s="275"/>
    </row>
    <row r="76" spans="1:6" ht="12.75">
      <c r="A76" s="365">
        <v>63</v>
      </c>
      <c r="B76" s="376" t="s">
        <v>376</v>
      </c>
      <c r="C76" s="341" t="s">
        <v>25</v>
      </c>
      <c r="D76" s="374">
        <v>4.7</v>
      </c>
      <c r="E76" s="377">
        <v>2.8</v>
      </c>
      <c r="F76" s="275"/>
    </row>
    <row r="77" spans="1:6" ht="12.75">
      <c r="A77" s="365">
        <v>64</v>
      </c>
      <c r="B77" s="376" t="s">
        <v>377</v>
      </c>
      <c r="C77" s="341"/>
      <c r="D77" s="374">
        <f>SUM(D78:D87)</f>
        <v>190</v>
      </c>
      <c r="E77" s="377"/>
      <c r="F77" s="275"/>
    </row>
    <row r="78" spans="1:6" ht="12.75">
      <c r="A78" s="365">
        <v>65</v>
      </c>
      <c r="B78" s="373" t="s">
        <v>378</v>
      </c>
      <c r="C78" s="389" t="s">
        <v>365</v>
      </c>
      <c r="D78" s="390">
        <v>20.064</v>
      </c>
      <c r="E78" s="377"/>
      <c r="F78" s="275"/>
    </row>
    <row r="79" spans="1:6" ht="12.75">
      <c r="A79" s="365">
        <v>66</v>
      </c>
      <c r="B79" s="376"/>
      <c r="C79" s="389" t="s">
        <v>366</v>
      </c>
      <c r="D79" s="390">
        <v>10.64</v>
      </c>
      <c r="E79" s="377"/>
      <c r="F79" s="275"/>
    </row>
    <row r="80" spans="1:6" ht="12.75">
      <c r="A80" s="395">
        <v>67</v>
      </c>
      <c r="B80" s="396"/>
      <c r="C80" s="397" t="s">
        <v>367</v>
      </c>
      <c r="D80" s="398">
        <v>12.16</v>
      </c>
      <c r="E80" s="399"/>
      <c r="F80" s="275">
        <v>-0.912</v>
      </c>
    </row>
    <row r="81" spans="1:6" ht="12.75">
      <c r="A81" s="365">
        <v>68</v>
      </c>
      <c r="B81" s="376"/>
      <c r="C81" s="389" t="s">
        <v>368</v>
      </c>
      <c r="D81" s="390">
        <v>4.56</v>
      </c>
      <c r="E81" s="377"/>
      <c r="F81" s="275"/>
    </row>
    <row r="82" spans="1:6" ht="12.75">
      <c r="A82" s="365">
        <v>69</v>
      </c>
      <c r="B82" s="376"/>
      <c r="C82" s="389" t="s">
        <v>369</v>
      </c>
      <c r="D82" s="390">
        <v>5.776</v>
      </c>
      <c r="E82" s="377"/>
      <c r="F82" s="275"/>
    </row>
    <row r="83" spans="1:6" ht="12.75">
      <c r="A83" s="395">
        <v>70</v>
      </c>
      <c r="B83" s="396"/>
      <c r="C83" s="397" t="s">
        <v>370</v>
      </c>
      <c r="D83" s="400">
        <v>18.848</v>
      </c>
      <c r="E83" s="399"/>
      <c r="F83" s="275">
        <v>3.952</v>
      </c>
    </row>
    <row r="84" spans="1:6" ht="12.75">
      <c r="A84" s="365">
        <v>71</v>
      </c>
      <c r="B84" s="376"/>
      <c r="C84" s="389" t="s">
        <v>371</v>
      </c>
      <c r="D84" s="390">
        <v>15.808</v>
      </c>
      <c r="E84" s="377"/>
      <c r="F84" s="275"/>
    </row>
    <row r="85" spans="1:6" ht="12.75">
      <c r="A85" s="395">
        <v>72</v>
      </c>
      <c r="B85" s="396"/>
      <c r="C85" s="397" t="s">
        <v>372</v>
      </c>
      <c r="D85" s="400">
        <v>7.6</v>
      </c>
      <c r="E85" s="399"/>
      <c r="F85" s="275">
        <v>-1.824</v>
      </c>
    </row>
    <row r="86" spans="1:6" ht="12.75">
      <c r="A86" s="365">
        <v>73</v>
      </c>
      <c r="B86" s="376"/>
      <c r="C86" s="389" t="s">
        <v>373</v>
      </c>
      <c r="D86" s="390">
        <v>25.84</v>
      </c>
      <c r="E86" s="377"/>
      <c r="F86" s="275"/>
    </row>
    <row r="87" spans="1:6" ht="12.75">
      <c r="A87" s="395">
        <v>74</v>
      </c>
      <c r="B87" s="396"/>
      <c r="C87" s="397" t="s">
        <v>374</v>
      </c>
      <c r="D87" s="400">
        <v>68.704</v>
      </c>
      <c r="E87" s="399"/>
      <c r="F87" s="275">
        <v>-1.216</v>
      </c>
    </row>
    <row r="88" spans="1:6" ht="12.75">
      <c r="A88" s="395">
        <v>75</v>
      </c>
      <c r="B88" s="401" t="s">
        <v>379</v>
      </c>
      <c r="C88" s="402" t="s">
        <v>356</v>
      </c>
      <c r="D88" s="403">
        <v>1.1</v>
      </c>
      <c r="E88" s="404"/>
      <c r="F88" s="275">
        <v>-2.6</v>
      </c>
    </row>
    <row r="89" spans="1:6" ht="12.75">
      <c r="A89" s="365">
        <v>76</v>
      </c>
      <c r="B89" s="376"/>
      <c r="C89" s="341"/>
      <c r="D89" s="374"/>
      <c r="E89" s="377"/>
      <c r="F89" s="275"/>
    </row>
    <row r="90" spans="1:6" ht="12.75">
      <c r="A90" s="365">
        <v>77</v>
      </c>
      <c r="B90" s="366" t="s">
        <v>267</v>
      </c>
      <c r="C90" s="367"/>
      <c r="D90" s="368">
        <f>SUM(D91:D100)</f>
        <v>9.830000000000002</v>
      </c>
      <c r="E90" s="369">
        <v>1.1</v>
      </c>
      <c r="F90" s="275"/>
    </row>
    <row r="91" spans="1:6" ht="12.75">
      <c r="A91" s="365">
        <v>78</v>
      </c>
      <c r="B91" s="373" t="s">
        <v>380</v>
      </c>
      <c r="C91" s="341" t="s">
        <v>365</v>
      </c>
      <c r="D91" s="374">
        <v>0.9</v>
      </c>
      <c r="E91" s="377"/>
      <c r="F91" s="275"/>
    </row>
    <row r="92" spans="1:6" ht="12.75">
      <c r="A92" s="365">
        <v>79</v>
      </c>
      <c r="B92" s="376"/>
      <c r="C92" s="341" t="s">
        <v>366</v>
      </c>
      <c r="D92" s="374">
        <v>0.9</v>
      </c>
      <c r="E92" s="377"/>
      <c r="F92" s="275"/>
    </row>
    <row r="93" spans="1:6" ht="12.75">
      <c r="A93" s="365">
        <v>80</v>
      </c>
      <c r="B93" s="376"/>
      <c r="C93" s="341" t="s">
        <v>367</v>
      </c>
      <c r="D93" s="374">
        <v>0.9</v>
      </c>
      <c r="E93" s="377"/>
      <c r="F93" s="275"/>
    </row>
    <row r="94" spans="1:6" ht="12.75">
      <c r="A94" s="365">
        <v>81</v>
      </c>
      <c r="B94" s="376"/>
      <c r="C94" s="341" t="s">
        <v>368</v>
      </c>
      <c r="D94" s="374">
        <v>0.9</v>
      </c>
      <c r="E94" s="377"/>
      <c r="F94" s="275"/>
    </row>
    <row r="95" spans="1:6" ht="12.75">
      <c r="A95" s="365">
        <v>82</v>
      </c>
      <c r="B95" s="376"/>
      <c r="C95" s="341" t="s">
        <v>369</v>
      </c>
      <c r="D95" s="374">
        <v>0.9</v>
      </c>
      <c r="E95" s="377"/>
      <c r="F95" s="275"/>
    </row>
    <row r="96" spans="1:6" ht="12.75">
      <c r="A96" s="365">
        <v>83</v>
      </c>
      <c r="B96" s="376"/>
      <c r="C96" s="341" t="s">
        <v>370</v>
      </c>
      <c r="D96" s="374">
        <v>0.9</v>
      </c>
      <c r="E96" s="377"/>
      <c r="F96" s="275"/>
    </row>
    <row r="97" spans="1:6" ht="12.75">
      <c r="A97" s="365">
        <v>84</v>
      </c>
      <c r="B97" s="376"/>
      <c r="C97" s="341" t="s">
        <v>371</v>
      </c>
      <c r="D97" s="374">
        <v>0.9</v>
      </c>
      <c r="E97" s="377"/>
      <c r="F97" s="275"/>
    </row>
    <row r="98" spans="1:6" ht="12.75">
      <c r="A98" s="365">
        <v>85</v>
      </c>
      <c r="B98" s="376"/>
      <c r="C98" s="341" t="s">
        <v>372</v>
      </c>
      <c r="D98" s="374">
        <v>0.9</v>
      </c>
      <c r="E98" s="377"/>
      <c r="F98" s="275"/>
    </row>
    <row r="99" spans="1:6" ht="12.75">
      <c r="A99" s="365">
        <v>86</v>
      </c>
      <c r="B99" s="376"/>
      <c r="C99" s="341" t="s">
        <v>373</v>
      </c>
      <c r="D99" s="374">
        <v>0.9</v>
      </c>
      <c r="E99" s="377"/>
      <c r="F99" s="275"/>
    </row>
    <row r="100" spans="1:6" ht="12.75">
      <c r="A100" s="365">
        <v>87</v>
      </c>
      <c r="B100" s="376"/>
      <c r="C100" s="341" t="s">
        <v>374</v>
      </c>
      <c r="D100" s="374">
        <v>1.73</v>
      </c>
      <c r="E100" s="377">
        <v>1.1</v>
      </c>
      <c r="F100" s="275"/>
    </row>
    <row r="101" spans="1:6" ht="12.75">
      <c r="A101" s="365">
        <v>88</v>
      </c>
      <c r="B101" s="366" t="s">
        <v>381</v>
      </c>
      <c r="C101" s="367"/>
      <c r="D101" s="367">
        <f>D102+D103+D114</f>
        <v>459.00000000000006</v>
      </c>
      <c r="E101" s="369">
        <f>E102+E103</f>
        <v>120.7</v>
      </c>
      <c r="F101" s="275"/>
    </row>
    <row r="102" spans="1:6" ht="12.75">
      <c r="A102" s="365">
        <v>89</v>
      </c>
      <c r="B102" s="376" t="s">
        <v>382</v>
      </c>
      <c r="C102" s="341" t="s">
        <v>383</v>
      </c>
      <c r="D102" s="341">
        <v>263</v>
      </c>
      <c r="E102" s="377"/>
      <c r="F102" s="275"/>
    </row>
    <row r="103" spans="1:6" ht="12.75">
      <c r="A103" s="365">
        <v>90</v>
      </c>
      <c r="B103" s="376" t="s">
        <v>384</v>
      </c>
      <c r="C103" s="341"/>
      <c r="D103" s="389">
        <f>SUM(D104:D113)</f>
        <v>194.70000000000002</v>
      </c>
      <c r="E103" s="405">
        <f>SUM(E104:E113)</f>
        <v>120.7</v>
      </c>
      <c r="F103" s="275"/>
    </row>
    <row r="104" spans="1:6" ht="12.75">
      <c r="A104" s="365">
        <v>91</v>
      </c>
      <c r="B104" s="373" t="s">
        <v>385</v>
      </c>
      <c r="C104" s="389" t="s">
        <v>365</v>
      </c>
      <c r="D104" s="390">
        <v>8.4</v>
      </c>
      <c r="E104" s="391">
        <v>5.8</v>
      </c>
      <c r="F104" s="275"/>
    </row>
    <row r="105" spans="1:6" ht="12.75">
      <c r="A105" s="365">
        <v>92</v>
      </c>
      <c r="B105" s="376"/>
      <c r="C105" s="389" t="s">
        <v>366</v>
      </c>
      <c r="D105" s="393">
        <v>8</v>
      </c>
      <c r="E105" s="391">
        <v>5.8</v>
      </c>
      <c r="F105" s="275"/>
    </row>
    <row r="106" spans="1:6" ht="12.75">
      <c r="A106" s="365">
        <v>93</v>
      </c>
      <c r="B106" s="376"/>
      <c r="C106" s="389" t="s">
        <v>367</v>
      </c>
      <c r="D106" s="390">
        <v>7.8</v>
      </c>
      <c r="E106" s="391">
        <v>5.8</v>
      </c>
      <c r="F106" s="275"/>
    </row>
    <row r="107" spans="1:6" ht="12.75">
      <c r="A107" s="365">
        <v>94</v>
      </c>
      <c r="B107" s="376"/>
      <c r="C107" s="389" t="s">
        <v>368</v>
      </c>
      <c r="D107" s="390">
        <v>6.4</v>
      </c>
      <c r="E107" s="391">
        <v>4.6</v>
      </c>
      <c r="F107" s="275"/>
    </row>
    <row r="108" spans="1:6" ht="12.75">
      <c r="A108" s="365">
        <v>95</v>
      </c>
      <c r="B108" s="376"/>
      <c r="C108" s="389" t="s">
        <v>369</v>
      </c>
      <c r="D108" s="390">
        <v>6.2</v>
      </c>
      <c r="E108" s="391">
        <v>4.3</v>
      </c>
      <c r="F108" s="275"/>
    </row>
    <row r="109" spans="1:6" ht="12.75">
      <c r="A109" s="365">
        <v>96</v>
      </c>
      <c r="B109" s="376"/>
      <c r="C109" s="389" t="s">
        <v>370</v>
      </c>
      <c r="D109" s="406">
        <v>8.5</v>
      </c>
      <c r="E109" s="391">
        <v>5.8</v>
      </c>
      <c r="F109" s="275"/>
    </row>
    <row r="110" spans="1:6" ht="12.75">
      <c r="A110" s="365">
        <v>97</v>
      </c>
      <c r="B110" s="376"/>
      <c r="C110" s="389" t="s">
        <v>371</v>
      </c>
      <c r="D110" s="406">
        <v>8.6</v>
      </c>
      <c r="E110" s="391">
        <v>5.8</v>
      </c>
      <c r="F110" s="275"/>
    </row>
    <row r="111" spans="1:6" ht="12.75">
      <c r="A111" s="365">
        <v>98</v>
      </c>
      <c r="B111" s="376"/>
      <c r="C111" s="389" t="s">
        <v>372</v>
      </c>
      <c r="D111" s="390">
        <v>6.2</v>
      </c>
      <c r="E111" s="391">
        <v>4.4</v>
      </c>
      <c r="F111" s="275"/>
    </row>
    <row r="112" spans="1:6" ht="12.75">
      <c r="A112" s="365">
        <v>99</v>
      </c>
      <c r="B112" s="376"/>
      <c r="C112" s="389" t="s">
        <v>373</v>
      </c>
      <c r="D112" s="390">
        <v>9.9</v>
      </c>
      <c r="E112" s="391">
        <v>6.5</v>
      </c>
      <c r="F112" s="275"/>
    </row>
    <row r="113" spans="1:6" ht="12.75">
      <c r="A113" s="365">
        <v>100</v>
      </c>
      <c r="B113" s="376"/>
      <c r="C113" s="389" t="s">
        <v>386</v>
      </c>
      <c r="D113" s="390">
        <v>124.7</v>
      </c>
      <c r="E113" s="391">
        <v>71.9</v>
      </c>
      <c r="F113" s="275"/>
    </row>
    <row r="114" spans="1:6" ht="22.5" customHeight="1">
      <c r="A114" s="365">
        <v>101</v>
      </c>
      <c r="B114" s="407" t="s">
        <v>387</v>
      </c>
      <c r="C114" s="389" t="s">
        <v>25</v>
      </c>
      <c r="D114" s="408">
        <v>1.3</v>
      </c>
      <c r="E114" s="391"/>
      <c r="F114" s="275"/>
    </row>
    <row r="115" spans="1:6" ht="12.75">
      <c r="A115" s="395">
        <v>102</v>
      </c>
      <c r="B115" s="401" t="s">
        <v>130</v>
      </c>
      <c r="C115" s="402" t="s">
        <v>388</v>
      </c>
      <c r="D115" s="403">
        <v>635.3</v>
      </c>
      <c r="E115" s="404">
        <v>451.4</v>
      </c>
      <c r="F115" s="275">
        <v>25</v>
      </c>
    </row>
    <row r="116" spans="1:6" ht="13.5" thickBot="1">
      <c r="A116" s="365">
        <v>103</v>
      </c>
      <c r="B116" s="409" t="s">
        <v>389</v>
      </c>
      <c r="C116" s="410" t="s">
        <v>390</v>
      </c>
      <c r="D116" s="411">
        <v>103.3</v>
      </c>
      <c r="E116" s="412">
        <v>58.962</v>
      </c>
      <c r="F116" s="275"/>
    </row>
    <row r="117" spans="1:6" ht="16.5" thickBot="1">
      <c r="A117" s="413">
        <v>104</v>
      </c>
      <c r="B117" s="414" t="s">
        <v>391</v>
      </c>
      <c r="C117" s="415"/>
      <c r="D117" s="416">
        <f>SUM(D14:D22)+D54+D55+D56+D60+D75+D88+D90+D101+D115+D116</f>
        <v>2307.749</v>
      </c>
      <c r="E117" s="417">
        <f>SUM(E14:E22)+E54+E55+E56+E60+E75+E88+E90+E101+E115+E116</f>
        <v>935.3969999999999</v>
      </c>
      <c r="F117" s="275"/>
    </row>
    <row r="118" spans="1:6" ht="12.75">
      <c r="A118" s="275"/>
      <c r="B118" s="275"/>
      <c r="C118" s="275"/>
      <c r="D118" s="275"/>
      <c r="E118" s="275"/>
      <c r="F118" s="275"/>
    </row>
    <row r="119" spans="1:6" ht="12.75">
      <c r="A119" s="275"/>
      <c r="B119" s="275"/>
      <c r="C119" s="275"/>
      <c r="D119" s="275"/>
      <c r="E119" s="275"/>
      <c r="F119" s="275"/>
    </row>
    <row r="120" spans="1:6" ht="12.75">
      <c r="A120" s="275"/>
      <c r="B120" s="275"/>
      <c r="C120" s="275"/>
      <c r="D120" s="275"/>
      <c r="E120" s="275"/>
      <c r="F120" s="275"/>
    </row>
    <row r="121" spans="1:6" ht="12.75">
      <c r="A121" s="275"/>
      <c r="B121" s="275"/>
      <c r="C121" s="275"/>
      <c r="D121" s="275"/>
      <c r="E121" s="275"/>
      <c r="F121" s="275"/>
    </row>
    <row r="122" spans="1:6" ht="12.75">
      <c r="A122" s="275"/>
      <c r="B122" s="275"/>
      <c r="C122" s="275"/>
      <c r="D122" s="275"/>
      <c r="E122" s="275"/>
      <c r="F122" s="275"/>
    </row>
    <row r="123" spans="1:6" ht="12.75">
      <c r="A123" s="275"/>
      <c r="B123" s="275"/>
      <c r="C123" s="275"/>
      <c r="D123" s="275"/>
      <c r="E123" s="275"/>
      <c r="F123" s="275"/>
    </row>
    <row r="124" spans="1:6" ht="12.75">
      <c r="A124" s="275"/>
      <c r="B124" s="275"/>
      <c r="C124" s="275"/>
      <c r="D124" s="275"/>
      <c r="E124" s="275"/>
      <c r="F124" s="275"/>
    </row>
    <row r="125" spans="1:6" ht="12.75">
      <c r="A125" s="275"/>
      <c r="B125" s="275"/>
      <c r="C125" s="275"/>
      <c r="D125" s="275"/>
      <c r="E125" s="275"/>
      <c r="F125" s="275"/>
    </row>
    <row r="126" spans="1:6" ht="12.75">
      <c r="A126" s="275"/>
      <c r="B126" s="275"/>
      <c r="C126" s="275"/>
      <c r="D126" s="275"/>
      <c r="E126" s="275"/>
      <c r="F126" s="275"/>
    </row>
    <row r="127" spans="1:6" ht="12.75">
      <c r="A127" s="275"/>
      <c r="B127" s="275"/>
      <c r="C127" s="275"/>
      <c r="D127" s="275"/>
      <c r="E127" s="275"/>
      <c r="F127" s="275"/>
    </row>
    <row r="128" spans="1:6" ht="12.75">
      <c r="A128" s="275"/>
      <c r="B128" s="275"/>
      <c r="C128" s="275"/>
      <c r="D128" s="275"/>
      <c r="E128" s="275"/>
      <c r="F128" s="275"/>
    </row>
    <row r="129" spans="1:6" ht="12.75">
      <c r="A129" s="275"/>
      <c r="B129" s="275"/>
      <c r="C129" s="275"/>
      <c r="D129" s="275"/>
      <c r="E129" s="275"/>
      <c r="F129" s="275"/>
    </row>
    <row r="130" spans="1:6" ht="12.75">
      <c r="A130" s="275"/>
      <c r="B130" s="275"/>
      <c r="C130" s="275"/>
      <c r="D130" s="275"/>
      <c r="E130" s="275"/>
      <c r="F130" s="275"/>
    </row>
    <row r="131" spans="1:6" ht="12.75">
      <c r="A131" s="275"/>
      <c r="B131" s="275"/>
      <c r="C131" s="275"/>
      <c r="D131" s="275"/>
      <c r="E131" s="275"/>
      <c r="F131" s="275"/>
    </row>
    <row r="132" spans="1:6" ht="12.75">
      <c r="A132" s="275"/>
      <c r="B132" s="275"/>
      <c r="C132" s="275"/>
      <c r="D132" s="275"/>
      <c r="E132" s="275"/>
      <c r="F132" s="275"/>
    </row>
    <row r="133" spans="1:6" ht="12.75">
      <c r="A133" s="275"/>
      <c r="B133" s="275"/>
      <c r="C133" s="275"/>
      <c r="D133" s="275"/>
      <c r="E133" s="275"/>
      <c r="F133" s="275"/>
    </row>
    <row r="134" spans="1:6" ht="12.75">
      <c r="A134" s="275"/>
      <c r="B134" s="275"/>
      <c r="C134" s="275"/>
      <c r="D134" s="275"/>
      <c r="E134" s="275"/>
      <c r="F134" s="275"/>
    </row>
    <row r="135" spans="1:6" ht="12.75">
      <c r="A135" s="275"/>
      <c r="B135" s="275"/>
      <c r="C135" s="275"/>
      <c r="D135" s="275"/>
      <c r="E135" s="275"/>
      <c r="F135" s="275"/>
    </row>
    <row r="136" spans="1:6" ht="12.75">
      <c r="A136" s="275"/>
      <c r="B136" s="275"/>
      <c r="C136" s="275"/>
      <c r="D136" s="275"/>
      <c r="E136" s="275"/>
      <c r="F136" s="275"/>
    </row>
    <row r="137" spans="1:6" ht="12.75">
      <c r="A137" s="275"/>
      <c r="B137" s="275"/>
      <c r="C137" s="275"/>
      <c r="D137" s="275"/>
      <c r="E137" s="275"/>
      <c r="F137" s="275"/>
    </row>
    <row r="138" spans="1:6" ht="12.75">
      <c r="A138" s="275"/>
      <c r="B138" s="275"/>
      <c r="C138" s="275"/>
      <c r="D138" s="275"/>
      <c r="E138" s="275"/>
      <c r="F138" s="275"/>
    </row>
    <row r="139" spans="1:6" ht="12.75">
      <c r="A139" s="275"/>
      <c r="B139" s="275"/>
      <c r="C139" s="275"/>
      <c r="D139" s="275"/>
      <c r="E139" s="275"/>
      <c r="F139" s="275"/>
    </row>
    <row r="140" spans="1:6" ht="12.75">
      <c r="A140" s="275"/>
      <c r="B140" s="275"/>
      <c r="C140" s="275"/>
      <c r="D140" s="275"/>
      <c r="E140" s="275"/>
      <c r="F140" s="275"/>
    </row>
    <row r="141" spans="1:6" ht="12.75">
      <c r="A141" s="275"/>
      <c r="B141" s="275"/>
      <c r="C141" s="275"/>
      <c r="D141" s="275"/>
      <c r="E141" s="275"/>
      <c r="F141" s="275"/>
    </row>
    <row r="142" spans="1:6" ht="12.75">
      <c r="A142" s="275"/>
      <c r="B142" s="275"/>
      <c r="C142" s="275"/>
      <c r="D142" s="275"/>
      <c r="E142" s="275"/>
      <c r="F142" s="275"/>
    </row>
    <row r="143" spans="1:6" ht="12.75">
      <c r="A143" s="275"/>
      <c r="B143" s="275"/>
      <c r="C143" s="275"/>
      <c r="D143" s="275"/>
      <c r="E143" s="275"/>
      <c r="F143" s="275"/>
    </row>
    <row r="144" spans="1:6" ht="12.75">
      <c r="A144" s="275"/>
      <c r="B144" s="275"/>
      <c r="C144" s="275"/>
      <c r="D144" s="275"/>
      <c r="E144" s="275"/>
      <c r="F144" s="275"/>
    </row>
    <row r="145" spans="1:6" ht="12.75">
      <c r="A145" s="275"/>
      <c r="B145" s="275"/>
      <c r="C145" s="275"/>
      <c r="D145" s="275"/>
      <c r="E145" s="275"/>
      <c r="F145" s="275"/>
    </row>
    <row r="146" spans="1:6" ht="12.75">
      <c r="A146" s="275"/>
      <c r="B146" s="275"/>
      <c r="C146" s="275"/>
      <c r="D146" s="275"/>
      <c r="E146" s="275"/>
      <c r="F146" s="275"/>
    </row>
    <row r="147" spans="1:6" ht="12.75">
      <c r="A147" s="275"/>
      <c r="B147" s="275"/>
      <c r="C147" s="275"/>
      <c r="D147" s="275"/>
      <c r="E147" s="275"/>
      <c r="F147" s="275"/>
    </row>
    <row r="148" spans="1:6" ht="12.75">
      <c r="A148" s="275"/>
      <c r="B148" s="275"/>
      <c r="C148" s="275"/>
      <c r="D148" s="275"/>
      <c r="E148" s="275"/>
      <c r="F148" s="275"/>
    </row>
    <row r="149" spans="1:6" ht="12.75">
      <c r="A149" s="275"/>
      <c r="B149" s="275"/>
      <c r="C149" s="275"/>
      <c r="D149" s="275"/>
      <c r="E149" s="275"/>
      <c r="F149" s="275"/>
    </row>
    <row r="150" spans="1:6" ht="12.75">
      <c r="A150" s="275"/>
      <c r="B150" s="275"/>
      <c r="C150" s="275"/>
      <c r="D150" s="275"/>
      <c r="E150" s="275"/>
      <c r="F150" s="275"/>
    </row>
    <row r="151" spans="1:6" ht="12.75">
      <c r="A151" s="275"/>
      <c r="B151" s="275"/>
      <c r="C151" s="275"/>
      <c r="D151" s="275"/>
      <c r="E151" s="275"/>
      <c r="F151" s="275"/>
    </row>
    <row r="152" spans="1:6" ht="12.75">
      <c r="A152" s="275"/>
      <c r="B152" s="275"/>
      <c r="C152" s="275"/>
      <c r="D152" s="275"/>
      <c r="E152" s="275"/>
      <c r="F152" s="275"/>
    </row>
    <row r="153" spans="1:6" ht="12.75">
      <c r="A153" s="275"/>
      <c r="B153" s="275"/>
      <c r="C153" s="275"/>
      <c r="D153" s="275"/>
      <c r="E153" s="275"/>
      <c r="F153" s="275"/>
    </row>
    <row r="154" spans="1:6" ht="12.75">
      <c r="A154" s="275"/>
      <c r="B154" s="275"/>
      <c r="C154" s="275"/>
      <c r="D154" s="275"/>
      <c r="E154" s="275"/>
      <c r="F154" s="275"/>
    </row>
    <row r="155" spans="1:6" ht="12.75">
      <c r="A155" s="275"/>
      <c r="B155" s="275"/>
      <c r="C155" s="275"/>
      <c r="D155" s="275"/>
      <c r="E155" s="275"/>
      <c r="F155" s="275"/>
    </row>
    <row r="156" spans="1:6" ht="12.75">
      <c r="A156" s="275"/>
      <c r="B156" s="275"/>
      <c r="C156" s="275"/>
      <c r="D156" s="275"/>
      <c r="E156" s="275"/>
      <c r="F156" s="275"/>
    </row>
    <row r="157" spans="1:6" ht="12.75">
      <c r="A157" s="275"/>
      <c r="B157" s="275"/>
      <c r="C157" s="275"/>
      <c r="D157" s="275"/>
      <c r="E157" s="275"/>
      <c r="F157" s="275"/>
    </row>
    <row r="158" spans="1:6" ht="12.75">
      <c r="A158" s="275"/>
      <c r="B158" s="275"/>
      <c r="C158" s="275"/>
      <c r="D158" s="275"/>
      <c r="E158" s="275"/>
      <c r="F158" s="275"/>
    </row>
    <row r="159" spans="1:6" ht="12.75">
      <c r="A159" s="275"/>
      <c r="B159" s="275"/>
      <c r="C159" s="275"/>
      <c r="D159" s="275"/>
      <c r="E159" s="275"/>
      <c r="F159" s="275"/>
    </row>
    <row r="160" spans="1:6" ht="12.75">
      <c r="A160" s="275"/>
      <c r="B160" s="275"/>
      <c r="C160" s="275"/>
      <c r="D160" s="275"/>
      <c r="E160" s="275"/>
      <c r="F160" s="275"/>
    </row>
    <row r="161" spans="1:6" ht="12.75">
      <c r="A161" s="275"/>
      <c r="B161" s="275"/>
      <c r="C161" s="275"/>
      <c r="D161" s="275"/>
      <c r="E161" s="275"/>
      <c r="F161" s="275"/>
    </row>
    <row r="162" spans="1:6" ht="12.75">
      <c r="A162" s="275"/>
      <c r="B162" s="275"/>
      <c r="C162" s="275"/>
      <c r="D162" s="275"/>
      <c r="E162" s="275"/>
      <c r="F162" s="275"/>
    </row>
    <row r="163" spans="1:6" ht="12.75">
      <c r="A163" s="275"/>
      <c r="B163" s="275"/>
      <c r="C163" s="275"/>
      <c r="D163" s="275"/>
      <c r="E163" s="275"/>
      <c r="F163" s="275"/>
    </row>
    <row r="164" spans="1:6" ht="12.75">
      <c r="A164" s="275"/>
      <c r="B164" s="275"/>
      <c r="C164" s="275"/>
      <c r="D164" s="275"/>
      <c r="E164" s="275"/>
      <c r="F164" s="275"/>
    </row>
    <row r="165" spans="1:6" ht="12.75">
      <c r="A165" s="275"/>
      <c r="B165" s="275"/>
      <c r="C165" s="275"/>
      <c r="D165" s="275"/>
      <c r="E165" s="275"/>
      <c r="F165" s="275"/>
    </row>
    <row r="166" spans="1:6" ht="12.75">
      <c r="A166" s="275"/>
      <c r="B166" s="275"/>
      <c r="C166" s="275"/>
      <c r="D166" s="275"/>
      <c r="E166" s="275"/>
      <c r="F166" s="275"/>
    </row>
    <row r="167" spans="1:6" ht="12.75">
      <c r="A167" s="275"/>
      <c r="B167" s="275"/>
      <c r="C167" s="275"/>
      <c r="D167" s="275"/>
      <c r="E167" s="275"/>
      <c r="F167" s="275"/>
    </row>
  </sheetData>
  <sheetProtection/>
  <mergeCells count="2">
    <mergeCell ref="D5:E5"/>
    <mergeCell ref="C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Ramutė Balčiūnienė</dc:creator>
  <cp:keywords/>
  <dc:description/>
  <cp:lastModifiedBy>JurgitaJurkonytė</cp:lastModifiedBy>
  <cp:lastPrinted>2016-09-14T12:06:46Z</cp:lastPrinted>
  <dcterms:created xsi:type="dcterms:W3CDTF">2016-09-14T05:15:37Z</dcterms:created>
  <dcterms:modified xsi:type="dcterms:W3CDTF">2016-09-21T07:14:28Z</dcterms:modified>
  <cp:category/>
  <cp:version/>
  <cp:contentType/>
  <cp:contentStatus/>
</cp:coreProperties>
</file>